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3420" windowHeight="1560" activeTab="6"/>
  </bookViews>
  <sheets>
    <sheet name="g01收入支出决算表" sheetId="16" r:id="rId1"/>
    <sheet name="g02收入决算表" sheetId="22" r:id="rId2"/>
    <sheet name="g03支出决算表 " sheetId="23" r:id="rId3"/>
    <sheet name="g04" sheetId="17" r:id="rId4"/>
    <sheet name="g05" sheetId="19" r:id="rId5"/>
    <sheet name="g06" sheetId="20" r:id="rId6"/>
    <sheet name="g07一般公共预算财政拨款基本支出决算表" sheetId="25" r:id="rId7"/>
    <sheet name="g08“三公”经费公共预算财政拨款支出决算表" sheetId="26" r:id="rId8"/>
    <sheet name="部门决算相关" sheetId="27" r:id="rId9"/>
    <sheet name="政府采购" sheetId="28" r:id="rId10"/>
  </sheets>
  <calcPr calcId="114210" calcMode="manual"/>
</workbook>
</file>

<file path=xl/calcChain.xml><?xml version="1.0" encoding="utf-8"?>
<calcChain xmlns="http://schemas.openxmlformats.org/spreadsheetml/2006/main">
  <c r="D39" i="25"/>
  <c r="D16"/>
  <c r="D11"/>
  <c r="D10" i="26"/>
  <c r="D9"/>
  <c r="D8"/>
  <c r="D6"/>
  <c r="C6"/>
  <c r="C8"/>
  <c r="D45" i="25"/>
  <c r="D44"/>
  <c r="D40"/>
  <c r="D48"/>
  <c r="D47"/>
  <c r="D38"/>
  <c r="D37"/>
  <c r="D36"/>
  <c r="D35"/>
  <c r="D34"/>
  <c r="D33"/>
  <c r="D30"/>
  <c r="D29"/>
  <c r="D27"/>
  <c r="D25"/>
  <c r="D24"/>
  <c r="D23"/>
  <c r="D22"/>
  <c r="D21"/>
  <c r="D20"/>
  <c r="D19"/>
  <c r="D18"/>
  <c r="D17"/>
  <c r="E11"/>
  <c r="D14"/>
  <c r="D13"/>
  <c r="D12"/>
  <c r="K10" i="17"/>
  <c r="L10"/>
  <c r="D9" i="23"/>
  <c r="E9"/>
  <c r="D13"/>
  <c r="Q14" i="17"/>
  <c r="O14"/>
  <c r="P13"/>
  <c r="O13"/>
  <c r="O10"/>
  <c r="M10"/>
  <c r="K14"/>
  <c r="L13"/>
  <c r="K13"/>
  <c r="I14"/>
  <c r="I13"/>
  <c r="I10"/>
  <c r="G10"/>
  <c r="E14"/>
  <c r="G14"/>
  <c r="F13"/>
  <c r="F10"/>
  <c r="E10"/>
  <c r="F9" i="23"/>
  <c r="J9" i="22"/>
  <c r="E20"/>
  <c r="D15"/>
  <c r="E15"/>
  <c r="D13"/>
  <c r="J13"/>
  <c r="E13"/>
  <c r="E12"/>
  <c r="E9"/>
  <c r="F13" i="27"/>
  <c r="F10"/>
  <c r="C20"/>
  <c r="C19"/>
  <c r="C12"/>
  <c r="C11"/>
  <c r="F12"/>
  <c r="E43" i="25"/>
  <c r="D43"/>
  <c r="F26"/>
  <c r="D26"/>
  <c r="F38"/>
  <c r="F32"/>
  <c r="D32"/>
  <c r="E42"/>
  <c r="D42"/>
  <c r="E41"/>
  <c r="D41"/>
  <c r="F35"/>
  <c r="F33"/>
  <c r="F28"/>
  <c r="D28"/>
  <c r="F31"/>
  <c r="D31"/>
  <c r="B6" i="26"/>
  <c r="B10"/>
  <c r="B9"/>
  <c r="B8"/>
  <c r="L23" i="17"/>
  <c r="K23"/>
  <c r="I23"/>
  <c r="L22"/>
  <c r="K22"/>
  <c r="I22"/>
  <c r="F22"/>
  <c r="E22"/>
  <c r="P16"/>
  <c r="O16"/>
  <c r="I16"/>
  <c r="Q12"/>
  <c r="O12"/>
  <c r="K12"/>
  <c r="I12"/>
  <c r="P23"/>
  <c r="O23"/>
  <c r="L18"/>
  <c r="K18"/>
  <c r="F18"/>
  <c r="E18"/>
  <c r="L11"/>
  <c r="K11"/>
  <c r="F11"/>
  <c r="E11"/>
  <c r="P18"/>
  <c r="O18"/>
  <c r="P11"/>
  <c r="O11"/>
  <c r="L19"/>
  <c r="K19"/>
  <c r="I19"/>
  <c r="Q17"/>
  <c r="O17"/>
  <c r="G17"/>
  <c r="E17"/>
  <c r="E21" i="23"/>
  <c r="D21"/>
  <c r="E20"/>
  <c r="D20"/>
  <c r="E10"/>
  <c r="D10"/>
  <c r="E12"/>
  <c r="D12"/>
  <c r="E17"/>
  <c r="D17"/>
  <c r="F19"/>
  <c r="D19"/>
  <c r="E16"/>
  <c r="D16"/>
  <c r="F14"/>
  <c r="D14"/>
  <c r="F18"/>
  <c r="D18"/>
  <c r="F11"/>
  <c r="D11"/>
  <c r="E21" i="22"/>
  <c r="D21"/>
  <c r="D20"/>
  <c r="E18"/>
  <c r="D18"/>
  <c r="E11"/>
  <c r="D11"/>
  <c r="E19"/>
  <c r="D19"/>
  <c r="E14"/>
  <c r="D14"/>
  <c r="E17"/>
  <c r="D17"/>
  <c r="F16" i="25"/>
  <c r="E39"/>
  <c r="E10"/>
  <c r="Q10" i="17"/>
  <c r="P10"/>
  <c r="D12" i="22"/>
  <c r="D9"/>
  <c r="F10" i="25"/>
  <c r="D10"/>
</calcChain>
</file>

<file path=xl/sharedStrings.xml><?xml version="1.0" encoding="utf-8"?>
<sst xmlns="http://schemas.openxmlformats.org/spreadsheetml/2006/main" count="989" uniqueCount="302">
  <si>
    <t>1</t>
  </si>
  <si>
    <t>2</t>
  </si>
  <si>
    <t>3</t>
  </si>
  <si>
    <t>4</t>
  </si>
  <si>
    <t>5</t>
  </si>
  <si>
    <t>6</t>
  </si>
  <si>
    <t>7</t>
  </si>
  <si>
    <t>8</t>
  </si>
  <si>
    <t>9</t>
  </si>
  <si>
    <t>10</t>
  </si>
  <si>
    <t>11</t>
  </si>
  <si>
    <t>12</t>
  </si>
  <si>
    <t>13</t>
  </si>
  <si>
    <t>14</t>
  </si>
  <si>
    <t>15</t>
  </si>
  <si>
    <t>16</t>
  </si>
  <si>
    <t>本年收入合计</t>
  </si>
  <si>
    <t>本年支出合计</t>
  </si>
  <si>
    <t>合计</t>
  </si>
  <si>
    <t>上级补助收入</t>
  </si>
  <si>
    <t>事业收入</t>
  </si>
  <si>
    <t>其他收入</t>
  </si>
  <si>
    <t>科目名称</t>
  </si>
  <si>
    <t>栏次</t>
  </si>
  <si>
    <t>基本支出</t>
  </si>
  <si>
    <t>项目支出</t>
  </si>
  <si>
    <t>上缴上级支出</t>
  </si>
  <si>
    <t>对附属单位补助支出</t>
  </si>
  <si>
    <t>4</t>
    <phoneticPr fontId="3" type="noConversion"/>
  </si>
  <si>
    <t>5</t>
    <phoneticPr fontId="3" type="noConversion"/>
  </si>
  <si>
    <t>6</t>
    <phoneticPr fontId="3" type="noConversion"/>
  </si>
  <si>
    <t>合计</t>
    <phoneticPr fontId="3" type="noConversion"/>
  </si>
  <si>
    <t>单位：万元</t>
    <phoneticPr fontId="3" type="noConversion"/>
  </si>
  <si>
    <t>公开01表</t>
    <phoneticPr fontId="3" type="noConversion"/>
  </si>
  <si>
    <t>7</t>
    <phoneticPr fontId="3" type="noConversion"/>
  </si>
  <si>
    <t>附件1-1</t>
    <phoneticPr fontId="3" type="noConversion"/>
  </si>
  <si>
    <t>附件1-2</t>
    <phoneticPr fontId="3" type="noConversion"/>
  </si>
  <si>
    <t>附件1-3</t>
    <phoneticPr fontId="3" type="noConversion"/>
  </si>
  <si>
    <t>项    目</t>
    <phoneticPr fontId="3" type="noConversion"/>
  </si>
  <si>
    <t>合    计</t>
    <phoneticPr fontId="3" type="noConversion"/>
  </si>
  <si>
    <t>1、因公出国（境）费</t>
    <phoneticPr fontId="3" type="noConversion"/>
  </si>
  <si>
    <t>2、公务接待费</t>
    <phoneticPr fontId="3" type="noConversion"/>
  </si>
  <si>
    <t>3、公务用车购置及运行费</t>
    <phoneticPr fontId="3" type="noConversion"/>
  </si>
  <si>
    <t>其中: （1）公务用车运行维护费</t>
    <phoneticPr fontId="3" type="noConversion"/>
  </si>
  <si>
    <t xml:space="preserve">      （2）公务用车购置</t>
    <phoneticPr fontId="3" type="noConversion"/>
  </si>
  <si>
    <r>
      <t xml:space="preserve">项 </t>
    </r>
    <r>
      <rPr>
        <sz val="11"/>
        <color indexed="8"/>
        <rFont val="黑体"/>
        <family val="3"/>
        <charset val="134"/>
      </rPr>
      <t xml:space="preserve">   </t>
    </r>
    <r>
      <rPr>
        <sz val="12"/>
        <rFont val="黑体"/>
        <family val="3"/>
        <charset val="134"/>
      </rPr>
      <t>目</t>
    </r>
    <phoneticPr fontId="3" type="noConversion"/>
  </si>
  <si>
    <t>2014年决算数</t>
    <phoneticPr fontId="3" type="noConversion"/>
  </si>
  <si>
    <t>经营支出</t>
    <phoneticPr fontId="3" type="noConversion"/>
  </si>
  <si>
    <t>功能分类科目编码</t>
    <phoneticPr fontId="3" type="noConversion"/>
  </si>
  <si>
    <t>财政拨款收入</t>
    <phoneticPr fontId="3" type="noConversion"/>
  </si>
  <si>
    <t>经营收入</t>
    <phoneticPr fontId="3" type="noConversion"/>
  </si>
  <si>
    <t>附属单位上缴收入</t>
    <phoneticPr fontId="3" type="noConversion"/>
  </si>
  <si>
    <t>本年支出合计</t>
    <phoneticPr fontId="3" type="noConversion"/>
  </si>
  <si>
    <t>人员经费</t>
    <phoneticPr fontId="3" type="noConversion"/>
  </si>
  <si>
    <t>公用经费</t>
    <phoneticPr fontId="15" type="noConversion"/>
  </si>
  <si>
    <t>经济分类科目编码</t>
    <phoneticPr fontId="3" type="noConversion"/>
  </si>
  <si>
    <t xml:space="preserve">项   目 </t>
  </si>
  <si>
    <t>行  次</t>
  </si>
  <si>
    <t>金   额</t>
  </si>
  <si>
    <t>栏   次</t>
  </si>
  <si>
    <t/>
  </si>
  <si>
    <t>一、上年结转和结余</t>
  </si>
  <si>
    <t xml:space="preserve">    其中：项目支出结转和结余</t>
  </si>
  <si>
    <t>二、本年收入</t>
  </si>
  <si>
    <t>三、本年支出</t>
  </si>
  <si>
    <t>四、收支结余</t>
  </si>
  <si>
    <t>五、用事业基金弥补收支差额</t>
  </si>
  <si>
    <t>六、结余分配</t>
  </si>
  <si>
    <t xml:space="preserve">    其中：提取职工福利基金</t>
  </si>
  <si>
    <t xml:space="preserve">          转入事业基金</t>
  </si>
  <si>
    <t>七、年末结转和结余</t>
  </si>
  <si>
    <t>项目</t>
  </si>
  <si>
    <t>上年结转和结余</t>
  </si>
  <si>
    <t>本年收入</t>
  </si>
  <si>
    <t>本年支出</t>
  </si>
  <si>
    <t>年末结转和结余</t>
  </si>
  <si>
    <t>支出功能分类科目编码</t>
  </si>
  <si>
    <t>基本支出结转和结余</t>
  </si>
  <si>
    <t>项目支出结转和结余</t>
  </si>
  <si>
    <t>其中：基本建设资金收入</t>
  </si>
  <si>
    <t>小计</t>
  </si>
  <si>
    <t>其中：基本建设资金结转和结余</t>
  </si>
  <si>
    <t>其中：基本建设资金支出</t>
  </si>
  <si>
    <t>类</t>
  </si>
  <si>
    <t>款</t>
  </si>
  <si>
    <t>项</t>
  </si>
  <si>
    <t>科目名称(项目)</t>
  </si>
  <si>
    <t>用事业基金弥补收支差额</t>
  </si>
  <si>
    <t>结余分配</t>
  </si>
  <si>
    <t>附件1-7</t>
    <phoneticPr fontId="8" type="noConversion"/>
  </si>
  <si>
    <t>附件1-8</t>
    <phoneticPr fontId="3" type="noConversion"/>
  </si>
  <si>
    <t>附件1-6</t>
    <phoneticPr fontId="3" type="noConversion"/>
  </si>
  <si>
    <t>附件1-5</t>
    <phoneticPr fontId="3" type="noConversion"/>
  </si>
  <si>
    <t>附件1-4</t>
    <phoneticPr fontId="3" type="noConversion"/>
  </si>
  <si>
    <t>公开08表</t>
    <phoneticPr fontId="3" type="noConversion"/>
  </si>
  <si>
    <t>公开07表</t>
    <phoneticPr fontId="3" type="noConversion"/>
  </si>
  <si>
    <r>
      <t>公开0</t>
    </r>
    <r>
      <rPr>
        <sz val="11"/>
        <color indexed="8"/>
        <rFont val="宋体"/>
        <charset val="134"/>
      </rPr>
      <t>2</t>
    </r>
    <r>
      <rPr>
        <sz val="11"/>
        <color indexed="8"/>
        <rFont val="宋体"/>
        <charset val="134"/>
      </rPr>
      <t>表</t>
    </r>
    <phoneticPr fontId="3" type="noConversion"/>
  </si>
  <si>
    <r>
      <t>公开0</t>
    </r>
    <r>
      <rPr>
        <sz val="11"/>
        <color indexed="8"/>
        <rFont val="宋体"/>
        <charset val="134"/>
      </rPr>
      <t>4</t>
    </r>
    <r>
      <rPr>
        <sz val="11"/>
        <color indexed="8"/>
        <rFont val="宋体"/>
        <charset val="134"/>
      </rPr>
      <t>表</t>
    </r>
    <phoneticPr fontId="3" type="noConversion"/>
  </si>
  <si>
    <r>
      <t>公开0</t>
    </r>
    <r>
      <rPr>
        <sz val="11"/>
        <color indexed="8"/>
        <rFont val="宋体"/>
        <charset val="134"/>
      </rPr>
      <t>5</t>
    </r>
    <r>
      <rPr>
        <sz val="11"/>
        <color indexed="8"/>
        <rFont val="宋体"/>
        <charset val="134"/>
      </rPr>
      <t>表</t>
    </r>
    <phoneticPr fontId="3" type="noConversion"/>
  </si>
  <si>
    <r>
      <t>公开0</t>
    </r>
    <r>
      <rPr>
        <sz val="11"/>
        <color indexed="8"/>
        <rFont val="宋体"/>
        <charset val="134"/>
      </rPr>
      <t>6</t>
    </r>
    <r>
      <rPr>
        <sz val="11"/>
        <color indexed="8"/>
        <rFont val="宋体"/>
        <charset val="134"/>
      </rPr>
      <t>表</t>
    </r>
    <phoneticPr fontId="3" type="noConversion"/>
  </si>
  <si>
    <r>
      <t>公开03</t>
    </r>
    <r>
      <rPr>
        <sz val="11"/>
        <color indexed="8"/>
        <rFont val="宋体"/>
        <charset val="134"/>
      </rPr>
      <t>表</t>
    </r>
    <phoneticPr fontId="3" type="noConversion"/>
  </si>
  <si>
    <t>2015年度收入支出决算表</t>
    <phoneticPr fontId="3" type="noConversion"/>
  </si>
  <si>
    <t>2015年度收入决算表</t>
    <phoneticPr fontId="3" type="noConversion"/>
  </si>
  <si>
    <t>2015年度支出决算表</t>
    <phoneticPr fontId="3" type="noConversion"/>
  </si>
  <si>
    <t>2015年度公共预算财政拨款收入支出决算表</t>
    <phoneticPr fontId="3" type="noConversion"/>
  </si>
  <si>
    <t>2015年度政府性基金预算财政拨款收入支出决算表</t>
    <phoneticPr fontId="3" type="noConversion"/>
  </si>
  <si>
    <t>2015年度财政专户管理资金收入支出决算表</t>
    <phoneticPr fontId="3" type="noConversion"/>
  </si>
  <si>
    <t>2015年度一般公共预算财政拨款基本支出决算表</t>
    <phoneticPr fontId="3" type="noConversion"/>
  </si>
  <si>
    <t>2015年度一般公共预算财政拨款“三公”经费支出决算表</t>
    <phoneticPr fontId="3" type="noConversion"/>
  </si>
  <si>
    <t>2015年决算数</t>
    <phoneticPr fontId="3" type="noConversion"/>
  </si>
  <si>
    <t>增幅比例</t>
    <phoneticPr fontId="3" type="noConversion"/>
  </si>
  <si>
    <t>部门名称：鞍山市质量技术监督局</t>
    <phoneticPr fontId="3" type="noConversion"/>
  </si>
  <si>
    <r>
      <t>2</t>
    </r>
    <r>
      <rPr>
        <sz val="12"/>
        <rFont val="宋体"/>
        <charset val="134"/>
      </rPr>
      <t>011701</t>
    </r>
    <phoneticPr fontId="3" type="noConversion"/>
  </si>
  <si>
    <r>
      <t>2</t>
    </r>
    <r>
      <rPr>
        <sz val="12"/>
        <rFont val="宋体"/>
        <charset val="134"/>
      </rPr>
      <t>011799</t>
    </r>
    <phoneticPr fontId="3" type="noConversion"/>
  </si>
  <si>
    <r>
      <t>2</t>
    </r>
    <r>
      <rPr>
        <sz val="12"/>
        <rFont val="宋体"/>
        <charset val="134"/>
      </rPr>
      <t>013299</t>
    </r>
    <phoneticPr fontId="3" type="noConversion"/>
  </si>
  <si>
    <r>
      <t>2</t>
    </r>
    <r>
      <rPr>
        <sz val="12"/>
        <rFont val="宋体"/>
        <charset val="134"/>
      </rPr>
      <t>050803</t>
    </r>
    <phoneticPr fontId="3" type="noConversion"/>
  </si>
  <si>
    <r>
      <t>2</t>
    </r>
    <r>
      <rPr>
        <sz val="12"/>
        <rFont val="宋体"/>
        <charset val="134"/>
      </rPr>
      <t>080501</t>
    </r>
    <phoneticPr fontId="3" type="noConversion"/>
  </si>
  <si>
    <r>
      <t>2</t>
    </r>
    <r>
      <rPr>
        <sz val="12"/>
        <rFont val="宋体"/>
        <charset val="134"/>
      </rPr>
      <t>150699</t>
    </r>
    <phoneticPr fontId="3" type="noConversion"/>
  </si>
  <si>
    <r>
      <t>2</t>
    </r>
    <r>
      <rPr>
        <sz val="12"/>
        <rFont val="宋体"/>
        <charset val="134"/>
      </rPr>
      <t>210201</t>
    </r>
    <phoneticPr fontId="3" type="noConversion"/>
  </si>
  <si>
    <r>
      <t>2</t>
    </r>
    <r>
      <rPr>
        <sz val="12"/>
        <rFont val="宋体"/>
        <charset val="134"/>
      </rPr>
      <t>210203</t>
    </r>
    <phoneticPr fontId="3" type="noConversion"/>
  </si>
  <si>
    <t>行政运行</t>
    <phoneticPr fontId="33" type="noConversion"/>
  </si>
  <si>
    <t>其他质量技术监督与检验检疫事务支出</t>
    <phoneticPr fontId="33" type="noConversion"/>
  </si>
  <si>
    <t>其他组织事务支出</t>
    <phoneticPr fontId="33" type="noConversion"/>
  </si>
  <si>
    <t>培训支出</t>
    <phoneticPr fontId="33" type="noConversion"/>
  </si>
  <si>
    <t>归口管理的行政单位离退休</t>
    <phoneticPr fontId="33" type="noConversion"/>
  </si>
  <si>
    <t>其他安全生产监管支出</t>
    <phoneticPr fontId="33" type="noConversion"/>
  </si>
  <si>
    <t>住房公积金</t>
    <phoneticPr fontId="33" type="noConversion"/>
  </si>
  <si>
    <t>购房补贴</t>
    <phoneticPr fontId="33" type="noConversion"/>
  </si>
  <si>
    <r>
      <t>2</t>
    </r>
    <r>
      <rPr>
        <sz val="12"/>
        <color indexed="8"/>
        <rFont val="宋体"/>
        <charset val="134"/>
      </rPr>
      <t>011701</t>
    </r>
    <phoneticPr fontId="3" type="noConversion"/>
  </si>
  <si>
    <r>
      <t>2</t>
    </r>
    <r>
      <rPr>
        <sz val="12"/>
        <color indexed="8"/>
        <rFont val="宋体"/>
        <charset val="134"/>
      </rPr>
      <t>210203</t>
    </r>
    <phoneticPr fontId="3" type="noConversion"/>
  </si>
  <si>
    <t>部门：鞍山市质量技术监督局</t>
    <phoneticPr fontId="3" type="noConversion"/>
  </si>
  <si>
    <t>基本工资</t>
    <phoneticPr fontId="3" type="noConversion"/>
  </si>
  <si>
    <t>津贴补贴</t>
    <phoneticPr fontId="3" type="noConversion"/>
  </si>
  <si>
    <t>奖金</t>
    <phoneticPr fontId="3" type="noConversion"/>
  </si>
  <si>
    <t>办公费</t>
    <phoneticPr fontId="3" type="noConversion"/>
  </si>
  <si>
    <t>印刷费</t>
    <phoneticPr fontId="3" type="noConversion"/>
  </si>
  <si>
    <t>水费</t>
    <phoneticPr fontId="3" type="noConversion"/>
  </si>
  <si>
    <t>电费</t>
    <phoneticPr fontId="3" type="noConversion"/>
  </si>
  <si>
    <t>邮电费</t>
    <phoneticPr fontId="3" type="noConversion"/>
  </si>
  <si>
    <t>取暖费</t>
    <phoneticPr fontId="3" type="noConversion"/>
  </si>
  <si>
    <t>物业管理费</t>
    <phoneticPr fontId="3" type="noConversion"/>
  </si>
  <si>
    <t>差旅费</t>
    <phoneticPr fontId="3" type="noConversion"/>
  </si>
  <si>
    <t>维修（护）费</t>
    <phoneticPr fontId="3" type="noConversion"/>
  </si>
  <si>
    <t>租赁费</t>
    <phoneticPr fontId="3" type="noConversion"/>
  </si>
  <si>
    <t>培训费</t>
    <phoneticPr fontId="3" type="noConversion"/>
  </si>
  <si>
    <t>公务接待费</t>
    <phoneticPr fontId="3" type="noConversion"/>
  </si>
  <si>
    <t>工会经费</t>
    <phoneticPr fontId="3" type="noConversion"/>
  </si>
  <si>
    <t>公务用车运行维护费</t>
    <phoneticPr fontId="3" type="noConversion"/>
  </si>
  <si>
    <t>其他商品和服务支出</t>
    <phoneticPr fontId="3" type="noConversion"/>
  </si>
  <si>
    <t>医疗费</t>
    <phoneticPr fontId="3" type="noConversion"/>
  </si>
  <si>
    <t>奖励金</t>
    <phoneticPr fontId="3" type="noConversion"/>
  </si>
  <si>
    <t>住房公积金</t>
    <phoneticPr fontId="3" type="noConversion"/>
  </si>
  <si>
    <t>其他对个人和家庭补助支出</t>
    <phoneticPr fontId="3" type="noConversion"/>
  </si>
  <si>
    <t>离休费</t>
    <phoneticPr fontId="3" type="noConversion"/>
  </si>
  <si>
    <t>退休费</t>
    <phoneticPr fontId="3" type="noConversion"/>
  </si>
  <si>
    <t>生活补助</t>
    <phoneticPr fontId="3" type="noConversion"/>
  </si>
  <si>
    <t>购房补贴</t>
    <phoneticPr fontId="3" type="noConversion"/>
  </si>
  <si>
    <r>
      <t>3</t>
    </r>
    <r>
      <rPr>
        <sz val="12"/>
        <rFont val="宋体"/>
        <charset val="134"/>
      </rPr>
      <t>01</t>
    </r>
    <phoneticPr fontId="3" type="noConversion"/>
  </si>
  <si>
    <r>
      <t>3</t>
    </r>
    <r>
      <rPr>
        <sz val="12"/>
        <rFont val="宋体"/>
        <charset val="134"/>
      </rPr>
      <t>0101</t>
    </r>
    <phoneticPr fontId="3" type="noConversion"/>
  </si>
  <si>
    <t>工资福利支出</t>
    <phoneticPr fontId="3" type="noConversion"/>
  </si>
  <si>
    <r>
      <t>3</t>
    </r>
    <r>
      <rPr>
        <sz val="12"/>
        <rFont val="宋体"/>
        <charset val="134"/>
      </rPr>
      <t>0102</t>
    </r>
    <phoneticPr fontId="3" type="noConversion"/>
  </si>
  <si>
    <r>
      <t>3</t>
    </r>
    <r>
      <rPr>
        <sz val="12"/>
        <rFont val="宋体"/>
        <charset val="134"/>
      </rPr>
      <t>0103</t>
    </r>
    <phoneticPr fontId="3" type="noConversion"/>
  </si>
  <si>
    <r>
      <t>3</t>
    </r>
    <r>
      <rPr>
        <sz val="12"/>
        <rFont val="宋体"/>
        <charset val="134"/>
      </rPr>
      <t>0201</t>
    </r>
    <phoneticPr fontId="3" type="noConversion"/>
  </si>
  <si>
    <r>
      <t>3</t>
    </r>
    <r>
      <rPr>
        <sz val="12"/>
        <rFont val="宋体"/>
        <charset val="134"/>
      </rPr>
      <t>0202</t>
    </r>
    <phoneticPr fontId="3" type="noConversion"/>
  </si>
  <si>
    <r>
      <t>3</t>
    </r>
    <r>
      <rPr>
        <sz val="12"/>
        <rFont val="宋体"/>
        <charset val="134"/>
      </rPr>
      <t>0205</t>
    </r>
    <phoneticPr fontId="3" type="noConversion"/>
  </si>
  <si>
    <r>
      <t>3</t>
    </r>
    <r>
      <rPr>
        <sz val="12"/>
        <rFont val="宋体"/>
        <charset val="134"/>
      </rPr>
      <t>0206</t>
    </r>
    <phoneticPr fontId="3" type="noConversion"/>
  </si>
  <si>
    <r>
      <t>3</t>
    </r>
    <r>
      <rPr>
        <sz val="12"/>
        <rFont val="宋体"/>
        <charset val="134"/>
      </rPr>
      <t>0207</t>
    </r>
    <phoneticPr fontId="3" type="noConversion"/>
  </si>
  <si>
    <r>
      <t>3</t>
    </r>
    <r>
      <rPr>
        <sz val="12"/>
        <rFont val="宋体"/>
        <charset val="134"/>
      </rPr>
      <t>0208</t>
    </r>
    <phoneticPr fontId="3" type="noConversion"/>
  </si>
  <si>
    <r>
      <t>3</t>
    </r>
    <r>
      <rPr>
        <sz val="12"/>
        <rFont val="宋体"/>
        <charset val="134"/>
      </rPr>
      <t>0209</t>
    </r>
    <phoneticPr fontId="3" type="noConversion"/>
  </si>
  <si>
    <r>
      <t>3</t>
    </r>
    <r>
      <rPr>
        <sz val="12"/>
        <rFont val="宋体"/>
        <charset val="134"/>
      </rPr>
      <t>0211</t>
    </r>
    <phoneticPr fontId="3" type="noConversion"/>
  </si>
  <si>
    <r>
      <t>3</t>
    </r>
    <r>
      <rPr>
        <sz val="12"/>
        <rFont val="宋体"/>
        <charset val="134"/>
      </rPr>
      <t>0213</t>
    </r>
    <phoneticPr fontId="3" type="noConversion"/>
  </si>
  <si>
    <r>
      <t>3</t>
    </r>
    <r>
      <rPr>
        <sz val="12"/>
        <rFont val="宋体"/>
        <charset val="134"/>
      </rPr>
      <t>0214</t>
    </r>
    <phoneticPr fontId="3" type="noConversion"/>
  </si>
  <si>
    <r>
      <t>3</t>
    </r>
    <r>
      <rPr>
        <sz val="12"/>
        <rFont val="宋体"/>
        <charset val="134"/>
      </rPr>
      <t>0216</t>
    </r>
    <phoneticPr fontId="3" type="noConversion"/>
  </si>
  <si>
    <r>
      <t>3</t>
    </r>
    <r>
      <rPr>
        <sz val="12"/>
        <rFont val="宋体"/>
        <charset val="134"/>
      </rPr>
      <t>0217</t>
    </r>
    <phoneticPr fontId="3" type="noConversion"/>
  </si>
  <si>
    <r>
      <t>3</t>
    </r>
    <r>
      <rPr>
        <sz val="12"/>
        <rFont val="宋体"/>
        <charset val="134"/>
      </rPr>
      <t>0228</t>
    </r>
    <phoneticPr fontId="3" type="noConversion"/>
  </si>
  <si>
    <r>
      <t>3</t>
    </r>
    <r>
      <rPr>
        <sz val="12"/>
        <rFont val="宋体"/>
        <charset val="134"/>
      </rPr>
      <t>0231</t>
    </r>
    <phoneticPr fontId="3" type="noConversion"/>
  </si>
  <si>
    <r>
      <t>3</t>
    </r>
    <r>
      <rPr>
        <sz val="12"/>
        <rFont val="宋体"/>
        <charset val="134"/>
      </rPr>
      <t>0299</t>
    </r>
    <phoneticPr fontId="3" type="noConversion"/>
  </si>
  <si>
    <r>
      <t>3</t>
    </r>
    <r>
      <rPr>
        <sz val="12"/>
        <rFont val="宋体"/>
        <charset val="134"/>
      </rPr>
      <t>0307</t>
    </r>
    <phoneticPr fontId="3" type="noConversion"/>
  </si>
  <si>
    <r>
      <t>3</t>
    </r>
    <r>
      <rPr>
        <sz val="12"/>
        <rFont val="宋体"/>
        <charset val="134"/>
      </rPr>
      <t>0309</t>
    </r>
    <phoneticPr fontId="3" type="noConversion"/>
  </si>
  <si>
    <r>
      <t>3</t>
    </r>
    <r>
      <rPr>
        <sz val="12"/>
        <rFont val="宋体"/>
        <charset val="134"/>
      </rPr>
      <t>0399</t>
    </r>
    <phoneticPr fontId="3" type="noConversion"/>
  </si>
  <si>
    <r>
      <t>3</t>
    </r>
    <r>
      <rPr>
        <sz val="12"/>
        <rFont val="宋体"/>
        <charset val="134"/>
      </rPr>
      <t>0301</t>
    </r>
    <phoneticPr fontId="3" type="noConversion"/>
  </si>
  <si>
    <r>
      <t>3</t>
    </r>
    <r>
      <rPr>
        <sz val="12"/>
        <rFont val="宋体"/>
        <charset val="134"/>
      </rPr>
      <t>0302</t>
    </r>
    <phoneticPr fontId="3" type="noConversion"/>
  </si>
  <si>
    <r>
      <t>3</t>
    </r>
    <r>
      <rPr>
        <sz val="12"/>
        <rFont val="宋体"/>
        <charset val="134"/>
      </rPr>
      <t>0305</t>
    </r>
    <phoneticPr fontId="3" type="noConversion"/>
  </si>
  <si>
    <r>
      <t>3</t>
    </r>
    <r>
      <rPr>
        <sz val="12"/>
        <rFont val="宋体"/>
        <charset val="134"/>
      </rPr>
      <t>0311</t>
    </r>
    <phoneticPr fontId="3" type="noConversion"/>
  </si>
  <si>
    <r>
      <t>3</t>
    </r>
    <r>
      <rPr>
        <sz val="12"/>
        <rFont val="宋体"/>
        <charset val="134"/>
      </rPr>
      <t>0313</t>
    </r>
    <phoneticPr fontId="3" type="noConversion"/>
  </si>
  <si>
    <t>302</t>
    <phoneticPr fontId="3" type="noConversion"/>
  </si>
  <si>
    <t>商品和服务支出</t>
    <phoneticPr fontId="3" type="noConversion"/>
  </si>
  <si>
    <t>303</t>
    <phoneticPr fontId="3" type="noConversion"/>
  </si>
  <si>
    <t>对个人和家庭的补助</t>
    <phoneticPr fontId="3" type="noConversion"/>
  </si>
  <si>
    <r>
      <t>2</t>
    </r>
    <r>
      <rPr>
        <sz val="12"/>
        <rFont val="宋体"/>
        <charset val="134"/>
      </rPr>
      <t>011750</t>
    </r>
    <phoneticPr fontId="3" type="noConversion"/>
  </si>
  <si>
    <t>事业运行</t>
    <phoneticPr fontId="3" type="noConversion"/>
  </si>
  <si>
    <r>
      <t>2</t>
    </r>
    <r>
      <rPr>
        <sz val="12"/>
        <rFont val="宋体"/>
        <charset val="134"/>
      </rPr>
      <t>080502</t>
    </r>
    <phoneticPr fontId="3" type="noConversion"/>
  </si>
  <si>
    <t>事业单位离退休</t>
    <phoneticPr fontId="3" type="noConversion"/>
  </si>
  <si>
    <r>
      <t>2</t>
    </r>
    <r>
      <rPr>
        <sz val="12"/>
        <rFont val="宋体"/>
        <charset val="134"/>
      </rPr>
      <t>011706</t>
    </r>
    <phoneticPr fontId="3" type="noConversion"/>
  </si>
  <si>
    <t>质量技术监督行政执法及业务管理</t>
    <phoneticPr fontId="3" type="noConversion"/>
  </si>
  <si>
    <t>2101099</t>
    <phoneticPr fontId="3" type="noConversion"/>
  </si>
  <si>
    <t>其他食品和药品监督管理事务支出</t>
    <phoneticPr fontId="3" type="noConversion"/>
  </si>
  <si>
    <r>
      <t>2</t>
    </r>
    <r>
      <rPr>
        <sz val="12"/>
        <color indexed="8"/>
        <rFont val="宋体"/>
        <charset val="134"/>
      </rPr>
      <t>011706</t>
    </r>
    <phoneticPr fontId="3" type="noConversion"/>
  </si>
  <si>
    <r>
      <t>2</t>
    </r>
    <r>
      <rPr>
        <sz val="12"/>
        <color indexed="8"/>
        <rFont val="宋体"/>
        <charset val="134"/>
      </rPr>
      <t>011750</t>
    </r>
    <phoneticPr fontId="3" type="noConversion"/>
  </si>
  <si>
    <r>
      <t>2</t>
    </r>
    <r>
      <rPr>
        <sz val="12"/>
        <color indexed="8"/>
        <rFont val="宋体"/>
        <charset val="134"/>
      </rPr>
      <t>011799</t>
    </r>
    <phoneticPr fontId="3" type="noConversion"/>
  </si>
  <si>
    <r>
      <t>2</t>
    </r>
    <r>
      <rPr>
        <sz val="12"/>
        <color indexed="8"/>
        <rFont val="宋体"/>
        <charset val="134"/>
      </rPr>
      <t>013299</t>
    </r>
    <phoneticPr fontId="3" type="noConversion"/>
  </si>
  <si>
    <r>
      <t>2</t>
    </r>
    <r>
      <rPr>
        <sz val="12"/>
        <color indexed="8"/>
        <rFont val="宋体"/>
        <charset val="134"/>
      </rPr>
      <t>050803</t>
    </r>
    <phoneticPr fontId="3" type="noConversion"/>
  </si>
  <si>
    <r>
      <t>2</t>
    </r>
    <r>
      <rPr>
        <sz val="12"/>
        <color indexed="8"/>
        <rFont val="宋体"/>
        <charset val="134"/>
      </rPr>
      <t>080501</t>
    </r>
    <phoneticPr fontId="3" type="noConversion"/>
  </si>
  <si>
    <r>
      <t>2</t>
    </r>
    <r>
      <rPr>
        <sz val="12"/>
        <color indexed="8"/>
        <rFont val="宋体"/>
        <charset val="134"/>
      </rPr>
      <t>080502</t>
    </r>
    <phoneticPr fontId="3" type="noConversion"/>
  </si>
  <si>
    <r>
      <t>2</t>
    </r>
    <r>
      <rPr>
        <sz val="12"/>
        <color indexed="8"/>
        <rFont val="宋体"/>
        <charset val="134"/>
      </rPr>
      <t>101099</t>
    </r>
    <phoneticPr fontId="3" type="noConversion"/>
  </si>
  <si>
    <r>
      <t>2</t>
    </r>
    <r>
      <rPr>
        <sz val="12"/>
        <color indexed="8"/>
        <rFont val="宋体"/>
        <charset val="134"/>
      </rPr>
      <t>150699</t>
    </r>
    <phoneticPr fontId="3" type="noConversion"/>
  </si>
  <si>
    <r>
      <t>2</t>
    </r>
    <r>
      <rPr>
        <sz val="12"/>
        <color indexed="8"/>
        <rFont val="宋体"/>
        <charset val="134"/>
      </rPr>
      <t>210201</t>
    </r>
    <phoneticPr fontId="3" type="noConversion"/>
  </si>
  <si>
    <t>2069999</t>
    <phoneticPr fontId="3" type="noConversion"/>
  </si>
  <si>
    <t>其他科学技术支出</t>
    <phoneticPr fontId="3" type="noConversion"/>
  </si>
  <si>
    <r>
      <t>3</t>
    </r>
    <r>
      <rPr>
        <sz val="12"/>
        <rFont val="宋体"/>
        <charset val="134"/>
      </rPr>
      <t>0104</t>
    </r>
    <phoneticPr fontId="3" type="noConversion"/>
  </si>
  <si>
    <t>社会保障缴费</t>
    <phoneticPr fontId="3" type="noConversion"/>
  </si>
  <si>
    <r>
      <t>3</t>
    </r>
    <r>
      <rPr>
        <sz val="12"/>
        <rFont val="宋体"/>
        <charset val="134"/>
      </rPr>
      <t>0240</t>
    </r>
    <phoneticPr fontId="3" type="noConversion"/>
  </si>
  <si>
    <t>税金及附加费用</t>
    <phoneticPr fontId="3" type="noConversion"/>
  </si>
  <si>
    <r>
      <t>3</t>
    </r>
    <r>
      <rPr>
        <sz val="12"/>
        <rFont val="宋体"/>
        <charset val="134"/>
      </rPr>
      <t>0218</t>
    </r>
    <phoneticPr fontId="3" type="noConversion"/>
  </si>
  <si>
    <t>专用材料费</t>
    <phoneticPr fontId="3" type="noConversion"/>
  </si>
  <si>
    <t>30226</t>
    <phoneticPr fontId="3" type="noConversion"/>
  </si>
  <si>
    <t>30227</t>
    <phoneticPr fontId="3" type="noConversion"/>
  </si>
  <si>
    <t>劳务费</t>
    <phoneticPr fontId="3" type="noConversion"/>
  </si>
  <si>
    <t>委托业务费</t>
    <phoneticPr fontId="3" type="noConversion"/>
  </si>
  <si>
    <r>
      <t>3</t>
    </r>
    <r>
      <rPr>
        <sz val="12"/>
        <rFont val="宋体"/>
        <charset val="134"/>
      </rPr>
      <t>0215</t>
    </r>
    <phoneticPr fontId="3" type="noConversion"/>
  </si>
  <si>
    <t>会议费</t>
    <phoneticPr fontId="3" type="noConversion"/>
  </si>
  <si>
    <r>
      <t>3</t>
    </r>
    <r>
      <rPr>
        <sz val="12"/>
        <rFont val="宋体"/>
        <charset val="134"/>
      </rPr>
      <t>0229</t>
    </r>
    <phoneticPr fontId="3" type="noConversion"/>
  </si>
  <si>
    <t>福利费</t>
    <phoneticPr fontId="3" type="noConversion"/>
  </si>
  <si>
    <r>
      <t>3</t>
    </r>
    <r>
      <rPr>
        <sz val="12"/>
        <rFont val="宋体"/>
        <charset val="134"/>
      </rPr>
      <t>0304</t>
    </r>
    <phoneticPr fontId="3" type="noConversion"/>
  </si>
  <si>
    <t>抚恤金</t>
    <phoneticPr fontId="3" type="noConversion"/>
  </si>
  <si>
    <r>
      <t>3</t>
    </r>
    <r>
      <rPr>
        <sz val="12"/>
        <rFont val="宋体"/>
        <charset val="134"/>
      </rPr>
      <t>0204</t>
    </r>
    <phoneticPr fontId="3" type="noConversion"/>
  </si>
  <si>
    <t>手续费</t>
    <phoneticPr fontId="3" type="noConversion"/>
  </si>
  <si>
    <t xml:space="preserve">    4．“国有资产占用情况”填列单位用各类资金购置的车辆、设备等固定资产数量情况，相关数据应与财决附01表保持一致。</t>
  </si>
  <si>
    <t xml:space="preserve">    3．“机关运行经费”填列行政单位和参照公务员法管理的事业单位使用一般公共预算财政拨款安排的基本支出中的日常公用经费支出，相关数据应与财决07表保持一致。</t>
  </si>
  <si>
    <t xml:space="preserve">    2．“三公”经费填列单位使用一般公共预算财政拨款安排的支出，“三公”经费相关统计数同此口径。“三公”经费金额应与财决08表保持一致； </t>
  </si>
  <si>
    <t>注：1．本表反映部门决算中“三公”经费、机关运行经费和国有资产占用情况等相关统计指标。</t>
  </si>
  <si>
    <t>36</t>
  </si>
  <si>
    <t>　</t>
  </si>
  <si>
    <t>18</t>
  </si>
  <si>
    <t xml:space="preserve">  8.国（境）外公务接待人次（人）</t>
  </si>
  <si>
    <t>35</t>
  </si>
  <si>
    <t>17</t>
  </si>
  <si>
    <t xml:space="preserve">  7.国（境）外公务接待批次（个）</t>
  </si>
  <si>
    <t>34</t>
  </si>
  <si>
    <t xml:space="preserve">  6.国内公务接待人次（人）</t>
  </si>
  <si>
    <t>33</t>
  </si>
  <si>
    <t xml:space="preserve">  5.国内公务接待批次（个）</t>
  </si>
  <si>
    <t>32</t>
  </si>
  <si>
    <t xml:space="preserve">  4.公务用车保有量（辆）</t>
  </si>
  <si>
    <t>31</t>
  </si>
  <si>
    <t xml:space="preserve">  3.公务用车购置数（辆）</t>
  </si>
  <si>
    <t>30</t>
  </si>
  <si>
    <t>（二）单位价值200万元以上大型设备（台，套）</t>
  </si>
  <si>
    <t xml:space="preserve">  2.因公出国（境）人次数（人）</t>
  </si>
  <si>
    <t>29</t>
  </si>
  <si>
    <t xml:space="preserve">  5.其他用车</t>
  </si>
  <si>
    <t xml:space="preserve">  1.因公出国（境）团组数（个）</t>
  </si>
  <si>
    <t>28</t>
  </si>
  <si>
    <t xml:space="preserve">  4.特种专业技术用车</t>
  </si>
  <si>
    <t>（二）相关统计数</t>
  </si>
  <si>
    <t>27</t>
  </si>
  <si>
    <t xml:space="preserve">  3.一般执法执勤用车</t>
  </si>
  <si>
    <t xml:space="preserve">    （2）国（境）外接待费</t>
  </si>
  <si>
    <t>26</t>
  </si>
  <si>
    <t xml:space="preserve">  2.一般公务用车</t>
  </si>
  <si>
    <t xml:space="preserve">    （1）国内接待费</t>
  </si>
  <si>
    <t>25</t>
  </si>
  <si>
    <t xml:space="preserve">  1.部级领导干部用车</t>
  </si>
  <si>
    <t xml:space="preserve">  3.公务接待费</t>
  </si>
  <si>
    <t>24</t>
  </si>
  <si>
    <t>（一）车辆数合计（辆）</t>
  </si>
  <si>
    <t xml:space="preserve">    （2）公务用车运行维护费</t>
  </si>
  <si>
    <t>23</t>
  </si>
  <si>
    <t>三、国有资产占用情况</t>
  </si>
  <si>
    <t xml:space="preserve">    （1）公务用车购置费</t>
  </si>
  <si>
    <t>22</t>
  </si>
  <si>
    <t xml:space="preserve">  2.公务用车购置及运行维护费</t>
  </si>
  <si>
    <t>21</t>
  </si>
  <si>
    <t>（二）参照公务员法管理事业单位</t>
  </si>
  <si>
    <t xml:space="preserve">  1.因公出国（境）费</t>
  </si>
  <si>
    <t>20</t>
  </si>
  <si>
    <t>（一）行政单位</t>
  </si>
  <si>
    <t>（一）支出合计</t>
  </si>
  <si>
    <t>19</t>
  </si>
  <si>
    <t>二、机关运行经费</t>
  </si>
  <si>
    <t>—</t>
  </si>
  <si>
    <t>一、“三公”经费支出</t>
  </si>
  <si>
    <t>栏  次</t>
  </si>
  <si>
    <t>统计数</t>
  </si>
  <si>
    <t>行次</t>
  </si>
  <si>
    <t>项  目</t>
  </si>
  <si>
    <t>金额单位：万元</t>
  </si>
  <si>
    <t>2015年度</t>
  </si>
  <si>
    <t>编制单位：鞍山市质量技术监督局</t>
    <phoneticPr fontId="3" type="noConversion"/>
  </si>
  <si>
    <t>部门决算相关信息统计表</t>
  </si>
  <si>
    <t xml:space="preserve">    2.本表“财政性资金”是指纳入预算管理的资金，具体包括一般公共预算财政拨款、政府性基金预算财政拨款、事业收入、经营收入、其他收入等各项收入。以财政性资金作为还款来源的借贷资金，视同财政性资金。</t>
  </si>
  <si>
    <t>注：1.本表反映各部门和单位纳入部门预算范围的各项政府采购预算及支出情况，表中数据应与政府采购信息统计报表中“政府采购资金情况表”数据保持一致。</t>
  </si>
  <si>
    <t>服务</t>
  </si>
  <si>
    <t>工程</t>
  </si>
  <si>
    <t>货物</t>
  </si>
  <si>
    <t>合      计</t>
  </si>
  <si>
    <t>其他资金</t>
  </si>
  <si>
    <t>财政性资金</t>
  </si>
  <si>
    <t>总计</t>
  </si>
  <si>
    <t>采购金额</t>
  </si>
  <si>
    <t>采购预算</t>
  </si>
  <si>
    <t>政府采购情况表</t>
  </si>
</sst>
</file>

<file path=xl/styles.xml><?xml version="1.0" encoding="utf-8"?>
<styleSheet xmlns="http://schemas.openxmlformats.org/spreadsheetml/2006/main">
  <numFmts count="3">
    <numFmt numFmtId="176" formatCode="0.00_ "/>
    <numFmt numFmtId="177" formatCode="#,##0.0"/>
    <numFmt numFmtId="178" formatCode="0.00_);[Red]\(0.00\)"/>
  </numFmts>
  <fonts count="50">
    <font>
      <sz val="12"/>
      <name val="宋体"/>
      <charset val="134"/>
    </font>
    <font>
      <sz val="11"/>
      <color indexed="8"/>
      <name val="宋体"/>
      <charset val="134"/>
    </font>
    <font>
      <sz val="12"/>
      <name val="宋体"/>
      <charset val="134"/>
    </font>
    <font>
      <sz val="9"/>
      <name val="宋体"/>
      <charset val="134"/>
    </font>
    <font>
      <sz val="10"/>
      <name val="宋体"/>
      <charset val="134"/>
    </font>
    <font>
      <sz val="16"/>
      <name val="宋体"/>
      <charset val="134"/>
    </font>
    <font>
      <sz val="12"/>
      <name val="宋体"/>
      <charset val="134"/>
    </font>
    <font>
      <sz val="12"/>
      <name val="宋体"/>
      <charset val="134"/>
    </font>
    <font>
      <sz val="9"/>
      <name val="宋体"/>
      <charset val="134"/>
    </font>
    <font>
      <sz val="11"/>
      <color indexed="20"/>
      <name val="宋体"/>
      <charset val="134"/>
    </font>
    <font>
      <sz val="11"/>
      <color indexed="17"/>
      <name val="宋体"/>
      <charset val="134"/>
    </font>
    <font>
      <sz val="10"/>
      <name val="Arial"/>
      <family val="2"/>
    </font>
    <font>
      <sz val="12"/>
      <name val="宋体"/>
      <charset val="134"/>
    </font>
    <font>
      <sz val="12"/>
      <name val="黑体"/>
      <family val="3"/>
      <charset val="134"/>
    </font>
    <font>
      <sz val="10"/>
      <color indexed="8"/>
      <name val="宋体"/>
      <charset val="134"/>
    </font>
    <font>
      <sz val="9"/>
      <name val="宋体"/>
      <charset val="134"/>
    </font>
    <font>
      <b/>
      <sz val="12"/>
      <name val="宋体"/>
      <charset val="134"/>
    </font>
    <font>
      <sz val="12"/>
      <color indexed="8"/>
      <name val="宋体"/>
      <charset val="134"/>
    </font>
    <font>
      <b/>
      <sz val="11"/>
      <color indexed="8"/>
      <name val="宋体"/>
      <charset val="134"/>
    </font>
    <font>
      <sz val="11"/>
      <color indexed="8"/>
      <name val="宋体"/>
      <charset val="134"/>
    </font>
    <font>
      <sz val="11"/>
      <color indexed="8"/>
      <name val="黑体"/>
      <family val="3"/>
      <charset val="134"/>
    </font>
    <font>
      <sz val="16"/>
      <name val="黑体"/>
      <family val="3"/>
      <charset val="134"/>
    </font>
    <font>
      <sz val="16"/>
      <color indexed="8"/>
      <name val="黑体"/>
      <family val="3"/>
      <charset val="134"/>
    </font>
    <font>
      <sz val="12"/>
      <color indexed="8"/>
      <name val="黑体"/>
      <family val="3"/>
      <charset val="134"/>
    </font>
    <font>
      <sz val="12"/>
      <color indexed="8"/>
      <name val="宋体"/>
      <charset val="134"/>
    </font>
    <font>
      <sz val="10"/>
      <color indexed="8"/>
      <name val="Arial"/>
      <family val="2"/>
    </font>
    <font>
      <sz val="12"/>
      <color indexed="8"/>
      <name val="宋体"/>
      <charset val="134"/>
    </font>
    <font>
      <sz val="18"/>
      <color indexed="8"/>
      <name val="黑体"/>
      <family val="3"/>
      <charset val="134"/>
    </font>
    <font>
      <sz val="11"/>
      <color indexed="8"/>
      <name val="宋体"/>
      <charset val="134"/>
    </font>
    <font>
      <sz val="11"/>
      <color indexed="8"/>
      <name val="Arial"/>
      <family val="2"/>
    </font>
    <font>
      <sz val="11"/>
      <name val="宋体"/>
      <charset val="134"/>
    </font>
    <font>
      <sz val="12"/>
      <name val="宋体"/>
      <charset val="134"/>
    </font>
    <font>
      <sz val="12"/>
      <color indexed="8"/>
      <name val="宋体"/>
      <charset val="134"/>
    </font>
    <font>
      <sz val="9"/>
      <name val="宋体"/>
      <charset val="134"/>
    </font>
    <font>
      <sz val="11"/>
      <color indexed="8"/>
      <name val="宋体"/>
      <charset val="134"/>
    </font>
    <font>
      <sz val="12"/>
      <color indexed="8"/>
      <name val="宋体"/>
      <charset val="134"/>
    </font>
    <font>
      <sz val="11"/>
      <color indexed="8"/>
      <name val="宋体"/>
      <charset val="134"/>
    </font>
    <font>
      <sz val="12"/>
      <name val="宋体"/>
      <charset val="134"/>
    </font>
    <font>
      <sz val="10"/>
      <name val="宋体"/>
      <charset val="134"/>
    </font>
    <font>
      <sz val="11"/>
      <name val="宋体"/>
      <charset val="134"/>
    </font>
    <font>
      <sz val="12"/>
      <name val="宋体"/>
      <charset val="134"/>
    </font>
    <font>
      <sz val="10"/>
      <name val="宋体"/>
      <charset val="134"/>
    </font>
    <font>
      <sz val="12"/>
      <color indexed="8"/>
      <name val="宋体"/>
      <charset val="134"/>
    </font>
    <font>
      <sz val="12"/>
      <name val="宋体"/>
      <charset val="134"/>
    </font>
    <font>
      <sz val="11"/>
      <color indexed="8"/>
      <name val="宋体"/>
      <charset val="134"/>
    </font>
    <font>
      <sz val="22"/>
      <color indexed="8"/>
      <name val="宋体"/>
      <charset val="134"/>
    </font>
    <font>
      <sz val="10"/>
      <name val="宋体"/>
      <charset val="134"/>
    </font>
    <font>
      <sz val="12"/>
      <name val="宋体"/>
      <charset val="134"/>
    </font>
    <font>
      <b/>
      <sz val="11"/>
      <color indexed="8"/>
      <name val="宋体"/>
      <charset val="134"/>
    </font>
    <font>
      <sz val="11"/>
      <color theme="1"/>
      <name val="宋体"/>
      <charset val="134"/>
      <scheme val="minor"/>
    </font>
  </fonts>
  <fills count="6">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9"/>
        <bgColor indexed="64"/>
      </patternFill>
    </fill>
    <fill>
      <patternFill patternType="solid">
        <fgColor indexed="9"/>
        <bgColor indexed="9"/>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right style="medium">
        <color indexed="8"/>
      </right>
      <top style="thin">
        <color indexed="8"/>
      </top>
      <bottom style="medium">
        <color indexed="8"/>
      </bottom>
      <diagonal/>
    </border>
    <border>
      <left/>
      <right style="medium">
        <color indexed="8"/>
      </right>
      <top style="medium">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top style="thin">
        <color indexed="8"/>
      </top>
      <bottom/>
      <diagonal/>
    </border>
    <border>
      <left/>
      <right/>
      <top style="thin">
        <color indexed="8"/>
      </top>
      <bottom/>
      <diagonal/>
    </border>
  </borders>
  <cellStyleXfs count="21">
    <xf numFmtId="0" fontId="0"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2" fillId="0" borderId="0"/>
    <xf numFmtId="0" fontId="2" fillId="0" borderId="0"/>
    <xf numFmtId="0" fontId="49" fillId="0" borderId="0">
      <alignment vertical="center"/>
    </xf>
    <xf numFmtId="0" fontId="6" fillId="0" borderId="0"/>
    <xf numFmtId="0" fontId="12" fillId="0" borderId="0"/>
    <xf numFmtId="0" fontId="7" fillId="0" borderId="0">
      <alignment vertical="center"/>
    </xf>
    <xf numFmtId="0" fontId="7" fillId="0" borderId="0"/>
    <xf numFmtId="0" fontId="12" fillId="0" borderId="0"/>
    <xf numFmtId="0" fontId="25" fillId="0" borderId="0"/>
    <xf numFmtId="0" fontId="2" fillId="0" borderId="0">
      <alignment vertical="center"/>
    </xf>
    <xf numFmtId="0" fontId="2"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0" borderId="0"/>
  </cellStyleXfs>
  <cellXfs count="167">
    <xf numFmtId="0" fontId="0" fillId="0" borderId="0" xfId="0"/>
    <xf numFmtId="0" fontId="5" fillId="0" borderId="0" xfId="0" applyFont="1" applyAlignment="1">
      <alignment horizontal="right" vertical="center"/>
    </xf>
    <xf numFmtId="0" fontId="0" fillId="0" borderId="0" xfId="0" applyBorder="1" applyAlignment="1">
      <alignment horizontal="right" vertical="center" wrapText="1"/>
    </xf>
    <xf numFmtId="176" fontId="0" fillId="4" borderId="1" xfId="0" quotePrefix="1" applyNumberFormat="1" applyFill="1" applyBorder="1" applyAlignment="1">
      <alignment horizontal="center" vertical="center"/>
    </xf>
    <xf numFmtId="0" fontId="0" fillId="0" borderId="0" xfId="0" applyBorder="1" applyAlignment="1">
      <alignment horizontal="right" vertical="center"/>
    </xf>
    <xf numFmtId="49" fontId="2" fillId="4" borderId="1" xfId="0" quotePrefix="1" applyNumberFormat="1" applyFont="1" applyFill="1" applyBorder="1" applyAlignment="1">
      <alignment horizontal="center" vertical="center"/>
    </xf>
    <xf numFmtId="49" fontId="2" fillId="4" borderId="1" xfId="0" applyNumberFormat="1" applyFont="1" applyFill="1" applyBorder="1" applyAlignment="1">
      <alignment horizontal="center" vertical="center"/>
    </xf>
    <xf numFmtId="0" fontId="4" fillId="4" borderId="0" xfId="15" applyFont="1" applyFill="1" applyAlignment="1">
      <alignment horizontal="center" vertical="center" wrapText="1"/>
    </xf>
    <xf numFmtId="0" fontId="4" fillId="4" borderId="0" xfId="15" applyFont="1" applyFill="1" applyAlignment="1">
      <alignment vertical="center" wrapText="1"/>
    </xf>
    <xf numFmtId="0" fontId="2" fillId="0" borderId="1" xfId="15" applyFont="1" applyBorder="1" applyAlignment="1">
      <alignment horizontal="center" vertical="center" wrapText="1"/>
    </xf>
    <xf numFmtId="0" fontId="2" fillId="0" borderId="0" xfId="15" applyAlignment="1">
      <alignment vertical="center" wrapText="1"/>
    </xf>
    <xf numFmtId="176" fontId="0" fillId="0" borderId="1" xfId="0" applyNumberFormat="1" applyFill="1" applyBorder="1" applyAlignment="1">
      <alignment horizontal="right" vertical="center"/>
    </xf>
    <xf numFmtId="4" fontId="2" fillId="0" borderId="1" xfId="15" applyNumberFormat="1" applyFont="1" applyFill="1" applyBorder="1" applyAlignment="1">
      <alignment horizontal="center" vertical="center" wrapText="1"/>
    </xf>
    <xf numFmtId="0" fontId="2" fillId="0" borderId="1" xfId="15" applyFont="1" applyFill="1" applyBorder="1" applyAlignment="1">
      <alignment vertical="center" wrapText="1"/>
    </xf>
    <xf numFmtId="4" fontId="2" fillId="0" borderId="1" xfId="15" applyNumberFormat="1" applyFont="1" applyFill="1" applyBorder="1" applyAlignment="1">
      <alignment vertical="center" wrapText="1"/>
    </xf>
    <xf numFmtId="0" fontId="4" fillId="4" borderId="0" xfId="15" applyFont="1" applyFill="1" applyBorder="1" applyAlignment="1">
      <alignment vertical="center" wrapText="1"/>
    </xf>
    <xf numFmtId="0" fontId="14" fillId="4" borderId="0" xfId="14" applyFont="1" applyFill="1" applyAlignment="1">
      <alignment horizontal="right" vertical="center"/>
    </xf>
    <xf numFmtId="0" fontId="16" fillId="0" borderId="0" xfId="0" applyFont="1" applyAlignment="1">
      <alignment vertical="center"/>
    </xf>
    <xf numFmtId="0" fontId="18" fillId="0" borderId="1" xfId="0" applyFont="1" applyBorder="1" applyAlignment="1">
      <alignment horizontal="center" vertical="center"/>
    </xf>
    <xf numFmtId="0" fontId="19" fillId="0" borderId="1" xfId="0" applyFont="1" applyBorder="1" applyAlignment="1">
      <alignment horizontal="center" vertical="center"/>
    </xf>
    <xf numFmtId="0" fontId="13" fillId="0" borderId="0" xfId="0" applyFont="1" applyAlignment="1">
      <alignment vertical="center"/>
    </xf>
    <xf numFmtId="0" fontId="13" fillId="0" borderId="0" xfId="0" applyFont="1" applyAlignment="1">
      <alignment horizontal="right" vertical="center"/>
    </xf>
    <xf numFmtId="0" fontId="23" fillId="0" borderId="1" xfId="0" applyFont="1" applyBorder="1" applyAlignment="1">
      <alignment horizontal="center" vertical="center"/>
    </xf>
    <xf numFmtId="0" fontId="24" fillId="0" borderId="1" xfId="0" applyFont="1" applyBorder="1" applyAlignment="1">
      <alignment horizontal="center" vertical="center"/>
    </xf>
    <xf numFmtId="0" fontId="24" fillId="0" borderId="1" xfId="0" applyFont="1" applyBorder="1" applyAlignment="1">
      <alignment horizontal="left" vertical="center"/>
    </xf>
    <xf numFmtId="0" fontId="13" fillId="0" borderId="0" xfId="0" applyFont="1" applyAlignment="1">
      <alignment horizontal="left" vertical="center"/>
    </xf>
    <xf numFmtId="0" fontId="25" fillId="0" borderId="0" xfId="13"/>
    <xf numFmtId="0" fontId="1" fillId="0" borderId="1" xfId="13" applyFont="1" applyFill="1" applyBorder="1" applyAlignment="1">
      <alignment horizontal="right" vertical="center" shrinkToFit="1"/>
    </xf>
    <xf numFmtId="0" fontId="17" fillId="0" borderId="1" xfId="13" applyFont="1" applyFill="1" applyBorder="1" applyAlignment="1">
      <alignment horizontal="center" vertical="center" wrapText="1" shrinkToFit="1"/>
    </xf>
    <xf numFmtId="0" fontId="17" fillId="0" borderId="1" xfId="13" applyFont="1" applyFill="1" applyBorder="1" applyAlignment="1">
      <alignment horizontal="center" vertical="center" shrinkToFit="1"/>
    </xf>
    <xf numFmtId="0" fontId="17" fillId="0" borderId="1" xfId="13" applyFont="1" applyFill="1" applyBorder="1" applyAlignment="1">
      <alignment horizontal="right" vertical="center" shrinkToFit="1"/>
    </xf>
    <xf numFmtId="0" fontId="17" fillId="0" borderId="1" xfId="13" applyFont="1" applyFill="1" applyBorder="1" applyAlignment="1">
      <alignment horizontal="left" vertical="center" shrinkToFit="1"/>
    </xf>
    <xf numFmtId="0" fontId="1" fillId="0" borderId="1" xfId="13" applyFont="1" applyFill="1" applyBorder="1" applyAlignment="1">
      <alignment horizontal="center" vertical="center" shrinkToFit="1"/>
    </xf>
    <xf numFmtId="0" fontId="22" fillId="0" borderId="0" xfId="13" applyFont="1" applyAlignment="1">
      <alignment horizontal="center"/>
    </xf>
    <xf numFmtId="0" fontId="22" fillId="0" borderId="0" xfId="13" applyFont="1"/>
    <xf numFmtId="0" fontId="27" fillId="0" borderId="0" xfId="13" applyFont="1"/>
    <xf numFmtId="0" fontId="23" fillId="0" borderId="1" xfId="13" applyFont="1" applyFill="1" applyBorder="1" applyAlignment="1">
      <alignment horizontal="center" vertical="center"/>
    </xf>
    <xf numFmtId="0" fontId="29" fillId="0" borderId="0" xfId="13" applyFont="1"/>
    <xf numFmtId="0" fontId="28" fillId="0" borderId="0" xfId="13" applyFont="1" applyAlignment="1">
      <alignment horizontal="center"/>
    </xf>
    <xf numFmtId="0" fontId="28" fillId="0" borderId="0" xfId="13" applyFont="1" applyAlignment="1">
      <alignment horizontal="right"/>
    </xf>
    <xf numFmtId="0" fontId="26" fillId="0" borderId="1" xfId="13" applyFont="1" applyFill="1" applyBorder="1" applyAlignment="1">
      <alignment horizontal="center" vertical="center"/>
    </xf>
    <xf numFmtId="0" fontId="26" fillId="0" borderId="1" xfId="13" applyFont="1" applyFill="1" applyBorder="1" applyAlignment="1">
      <alignment horizontal="left" vertical="center"/>
    </xf>
    <xf numFmtId="0" fontId="30" fillId="4" borderId="0" xfId="0" applyFont="1" applyFill="1" applyAlignment="1">
      <alignment horizontal="right" vertical="center"/>
    </xf>
    <xf numFmtId="0" fontId="28" fillId="4" borderId="0" xfId="0" applyFont="1" applyFill="1" applyAlignment="1">
      <alignment horizontal="center" vertical="center"/>
    </xf>
    <xf numFmtId="0" fontId="28" fillId="4" borderId="0" xfId="14" applyFont="1" applyFill="1" applyAlignment="1">
      <alignment horizontal="right" vertical="center"/>
    </xf>
    <xf numFmtId="0" fontId="30" fillId="0" borderId="0" xfId="0" applyFont="1" applyAlignment="1">
      <alignment horizontal="right" vertical="center"/>
    </xf>
    <xf numFmtId="0" fontId="30" fillId="4" borderId="0" xfId="15" applyFont="1" applyFill="1" applyAlignment="1">
      <alignment horizontal="center" vertical="center" wrapText="1"/>
    </xf>
    <xf numFmtId="0" fontId="30" fillId="4" borderId="0" xfId="15" applyFont="1" applyFill="1" applyBorder="1" applyAlignment="1">
      <alignment vertical="center" wrapText="1"/>
    </xf>
    <xf numFmtId="0" fontId="30" fillId="4" borderId="0" xfId="15" applyFont="1" applyFill="1" applyAlignment="1">
      <alignment vertical="center" wrapText="1"/>
    </xf>
    <xf numFmtId="49" fontId="0" fillId="4" borderId="1" xfId="0" applyNumberFormat="1" applyFill="1" applyBorder="1" applyAlignment="1">
      <alignment horizontal="center" vertical="center"/>
    </xf>
    <xf numFmtId="0" fontId="1" fillId="4" borderId="0" xfId="14" applyFont="1" applyFill="1" applyAlignment="1">
      <alignment horizontal="right" vertical="center"/>
    </xf>
    <xf numFmtId="0" fontId="25" fillId="0" borderId="1" xfId="13" applyBorder="1"/>
    <xf numFmtId="0" fontId="1" fillId="0" borderId="0" xfId="13" applyFont="1"/>
    <xf numFmtId="0" fontId="26" fillId="0" borderId="1" xfId="13" applyFont="1" applyFill="1" applyBorder="1" applyAlignment="1">
      <alignment horizontal="center" vertical="center" shrinkToFit="1"/>
    </xf>
    <xf numFmtId="0" fontId="1" fillId="4" borderId="0" xfId="14" applyFont="1" applyFill="1" applyAlignment="1">
      <alignment horizontal="left" vertical="center"/>
    </xf>
    <xf numFmtId="0" fontId="32" fillId="0" borderId="2" xfId="0" applyFont="1" applyBorder="1" applyAlignment="1">
      <alignment horizontal="center" vertical="center" shrinkToFit="1"/>
    </xf>
    <xf numFmtId="176" fontId="47" fillId="0" borderId="1" xfId="0" applyNumberFormat="1" applyFont="1" applyFill="1" applyBorder="1" applyAlignment="1">
      <alignment horizontal="right" vertical="center"/>
    </xf>
    <xf numFmtId="0" fontId="34" fillId="4" borderId="0" xfId="14" applyFont="1" applyFill="1" applyAlignment="1">
      <alignment horizontal="left" vertical="center"/>
    </xf>
    <xf numFmtId="0" fontId="36" fillId="0" borderId="0" xfId="13" applyFont="1"/>
    <xf numFmtId="0" fontId="25" fillId="0" borderId="1" xfId="13" applyBorder="1" applyAlignment="1">
      <alignment horizontal="center"/>
    </xf>
    <xf numFmtId="10" fontId="48" fillId="0" borderId="1" xfId="13" applyNumberFormat="1" applyFont="1" applyBorder="1" applyAlignment="1">
      <alignment horizontal="center" vertical="center"/>
    </xf>
    <xf numFmtId="0" fontId="36" fillId="4" borderId="0" xfId="14" applyFont="1" applyFill="1" applyAlignment="1">
      <alignment horizontal="left" vertical="center"/>
    </xf>
    <xf numFmtId="0" fontId="2" fillId="0" borderId="0" xfId="15" applyAlignment="1">
      <alignment horizontal="center" vertical="center" wrapText="1"/>
    </xf>
    <xf numFmtId="0" fontId="38" fillId="0" borderId="1" xfId="15" applyFont="1" applyBorder="1" applyAlignment="1">
      <alignment horizontal="center" vertical="center" wrapText="1"/>
    </xf>
    <xf numFmtId="0" fontId="25" fillId="0" borderId="0" xfId="13" applyAlignment="1">
      <alignment horizontal="center"/>
    </xf>
    <xf numFmtId="0" fontId="39" fillId="0" borderId="1" xfId="15" applyFont="1" applyBorder="1" applyAlignment="1">
      <alignment horizontal="center" vertical="center" wrapText="1"/>
    </xf>
    <xf numFmtId="0" fontId="41" fillId="0" borderId="1" xfId="15" applyFont="1" applyBorder="1" applyAlignment="1">
      <alignment horizontal="center" vertical="center" wrapText="1"/>
    </xf>
    <xf numFmtId="0" fontId="40" fillId="0" borderId="1" xfId="15" applyFont="1" applyFill="1" applyBorder="1" applyAlignment="1">
      <alignment vertical="center" wrapText="1"/>
    </xf>
    <xf numFmtId="0" fontId="42" fillId="0" borderId="2" xfId="0" applyFont="1" applyBorder="1" applyAlignment="1">
      <alignment horizontal="center" vertical="center" shrinkToFit="1"/>
    </xf>
    <xf numFmtId="0" fontId="42" fillId="0" borderId="1" xfId="13" applyFont="1" applyFill="1" applyBorder="1" applyAlignment="1">
      <alignment horizontal="right" vertical="center" shrinkToFit="1"/>
    </xf>
    <xf numFmtId="0" fontId="44" fillId="4" borderId="0" xfId="14" applyFont="1" applyFill="1" applyAlignment="1">
      <alignment horizontal="left" vertical="center"/>
    </xf>
    <xf numFmtId="10" fontId="25" fillId="0" borderId="1" xfId="13" applyNumberFormat="1" applyBorder="1" applyAlignment="1">
      <alignment horizontal="center"/>
    </xf>
    <xf numFmtId="0" fontId="4" fillId="0" borderId="1" xfId="15" applyFont="1" applyBorder="1" applyAlignment="1">
      <alignment horizontal="center" vertical="center" wrapText="1"/>
    </xf>
    <xf numFmtId="0" fontId="2" fillId="0" borderId="1" xfId="15" applyFont="1" applyFill="1" applyBorder="1" applyAlignment="1">
      <alignment horizontal="center" vertical="center" wrapText="1"/>
    </xf>
    <xf numFmtId="0" fontId="1" fillId="5" borderId="3" xfId="13" applyFont="1" applyFill="1" applyBorder="1" applyAlignment="1">
      <alignment horizontal="center" vertical="center" shrinkToFit="1"/>
    </xf>
    <xf numFmtId="0" fontId="1" fillId="5" borderId="3" xfId="13" applyFont="1" applyFill="1" applyBorder="1" applyAlignment="1">
      <alignment horizontal="left" vertical="center" shrinkToFit="1"/>
    </xf>
    <xf numFmtId="0" fontId="1" fillId="4" borderId="3" xfId="13" applyFont="1" applyFill="1" applyBorder="1" applyAlignment="1">
      <alignment horizontal="right" vertical="center" shrinkToFit="1"/>
    </xf>
    <xf numFmtId="0" fontId="1" fillId="5" borderId="4" xfId="13" applyFont="1" applyFill="1" applyBorder="1" applyAlignment="1">
      <alignment horizontal="left" vertical="center" shrinkToFit="1"/>
    </xf>
    <xf numFmtId="0" fontId="1" fillId="5" borderId="2" xfId="13" applyFont="1" applyFill="1" applyBorder="1" applyAlignment="1">
      <alignment horizontal="center" vertical="center" shrinkToFit="1"/>
    </xf>
    <xf numFmtId="0" fontId="1" fillId="5" borderId="2" xfId="13" applyFont="1" applyFill="1" applyBorder="1" applyAlignment="1">
      <alignment horizontal="left" vertical="center" shrinkToFit="1"/>
    </xf>
    <xf numFmtId="0" fontId="1" fillId="5" borderId="5" xfId="13" applyFont="1" applyFill="1" applyBorder="1" applyAlignment="1">
      <alignment horizontal="left" vertical="center" shrinkToFit="1"/>
    </xf>
    <xf numFmtId="177" fontId="1" fillId="4" borderId="2" xfId="13" applyNumberFormat="1" applyFont="1" applyFill="1" applyBorder="1" applyAlignment="1">
      <alignment horizontal="right" vertical="center" shrinkToFit="1"/>
    </xf>
    <xf numFmtId="177" fontId="1" fillId="4" borderId="6" xfId="13" applyNumberFormat="1" applyFont="1" applyFill="1" applyBorder="1" applyAlignment="1">
      <alignment horizontal="right" vertical="center" shrinkToFit="1"/>
    </xf>
    <xf numFmtId="0" fontId="1" fillId="5" borderId="6" xfId="13" applyFont="1" applyFill="1" applyBorder="1" applyAlignment="1">
      <alignment horizontal="center" vertical="center" shrinkToFit="1"/>
    </xf>
    <xf numFmtId="0" fontId="1" fillId="5" borderId="5" xfId="13" applyFont="1" applyFill="1" applyBorder="1" applyAlignment="1">
      <alignment horizontal="center" vertical="center" shrinkToFit="1"/>
    </xf>
    <xf numFmtId="0" fontId="1" fillId="5" borderId="7" xfId="13" applyFont="1" applyFill="1" applyBorder="1" applyAlignment="1">
      <alignment horizontal="center" vertical="center" shrinkToFit="1"/>
    </xf>
    <xf numFmtId="0" fontId="1" fillId="5" borderId="8" xfId="13" applyFont="1" applyFill="1" applyBorder="1" applyAlignment="1">
      <alignment horizontal="center" vertical="center" shrinkToFit="1"/>
    </xf>
    <xf numFmtId="0" fontId="17" fillId="0" borderId="0" xfId="13" applyFont="1" applyAlignment="1">
      <alignment horizontal="right"/>
    </xf>
    <xf numFmtId="0" fontId="17" fillId="0" borderId="0" xfId="13" applyFont="1" applyAlignment="1">
      <alignment horizontal="center"/>
    </xf>
    <xf numFmtId="0" fontId="17" fillId="0" borderId="0" xfId="13" applyFont="1"/>
    <xf numFmtId="0" fontId="45" fillId="0" borderId="0" xfId="13" applyFont="1" applyAlignment="1">
      <alignment horizontal="center"/>
    </xf>
    <xf numFmtId="0" fontId="1" fillId="4" borderId="9" xfId="13" applyFont="1" applyFill="1" applyBorder="1" applyAlignment="1">
      <alignment horizontal="right" vertical="center" shrinkToFit="1"/>
    </xf>
    <xf numFmtId="177" fontId="1" fillId="4" borderId="3" xfId="13" applyNumberFormat="1" applyFont="1" applyFill="1" applyBorder="1" applyAlignment="1">
      <alignment horizontal="right" vertical="center" shrinkToFit="1"/>
    </xf>
    <xf numFmtId="0" fontId="1" fillId="5" borderId="4" xfId="13" applyFont="1" applyFill="1" applyBorder="1" applyAlignment="1">
      <alignment horizontal="center" vertical="center" shrinkToFit="1"/>
    </xf>
    <xf numFmtId="0" fontId="1" fillId="5" borderId="6" xfId="13" applyFont="1" applyFill="1" applyBorder="1" applyAlignment="1">
      <alignment horizontal="center" vertical="center" wrapText="1" shrinkToFit="1"/>
    </xf>
    <xf numFmtId="0" fontId="1" fillId="5" borderId="2" xfId="13" applyFont="1" applyFill="1" applyBorder="1" applyAlignment="1">
      <alignment horizontal="center" vertical="center" wrapText="1" shrinkToFit="1"/>
    </xf>
    <xf numFmtId="178" fontId="25" fillId="0" borderId="0" xfId="13" applyNumberFormat="1"/>
    <xf numFmtId="178" fontId="1" fillId="5" borderId="7" xfId="13" applyNumberFormat="1" applyFont="1" applyFill="1" applyBorder="1" applyAlignment="1">
      <alignment horizontal="center" vertical="center" shrinkToFit="1"/>
    </xf>
    <xf numFmtId="178" fontId="1" fillId="5" borderId="2" xfId="13" applyNumberFormat="1" applyFont="1" applyFill="1" applyBorder="1" applyAlignment="1">
      <alignment horizontal="center" vertical="center" shrinkToFit="1"/>
    </xf>
    <xf numFmtId="178" fontId="1" fillId="4" borderId="2" xfId="13" applyNumberFormat="1" applyFont="1" applyFill="1" applyBorder="1" applyAlignment="1">
      <alignment horizontal="center" vertical="center" shrinkToFit="1"/>
    </xf>
    <xf numFmtId="178" fontId="1" fillId="4" borderId="2" xfId="13" applyNumberFormat="1" applyFont="1" applyFill="1" applyBorder="1" applyAlignment="1">
      <alignment horizontal="right" vertical="center" shrinkToFit="1"/>
    </xf>
    <xf numFmtId="178" fontId="1" fillId="4" borderId="3" xfId="13" applyNumberFormat="1" applyFont="1" applyFill="1" applyBorder="1" applyAlignment="1">
      <alignment horizontal="right" vertical="center" shrinkToFit="1"/>
    </xf>
    <xf numFmtId="178" fontId="17" fillId="0" borderId="0" xfId="13" applyNumberFormat="1" applyFont="1" applyAlignment="1">
      <alignment horizontal="right"/>
    </xf>
    <xf numFmtId="178" fontId="1" fillId="5" borderId="10" xfId="13" applyNumberFormat="1" applyFont="1" applyFill="1" applyBorder="1" applyAlignment="1">
      <alignment horizontal="center" vertical="center" shrinkToFit="1"/>
    </xf>
    <xf numFmtId="178" fontId="1" fillId="5" borderId="6" xfId="13" applyNumberFormat="1" applyFont="1" applyFill="1" applyBorder="1" applyAlignment="1">
      <alignment horizontal="center" vertical="center" shrinkToFit="1"/>
    </xf>
    <xf numFmtId="178" fontId="1" fillId="4" borderId="6" xfId="13" applyNumberFormat="1" applyFont="1" applyFill="1" applyBorder="1" applyAlignment="1">
      <alignment horizontal="right" vertical="center" shrinkToFit="1"/>
    </xf>
    <xf numFmtId="178" fontId="1" fillId="4" borderId="6" xfId="13" applyNumberFormat="1" applyFont="1" applyFill="1" applyBorder="1" applyAlignment="1">
      <alignment horizontal="center" vertical="center" shrinkToFit="1"/>
    </xf>
    <xf numFmtId="178" fontId="1" fillId="4" borderId="6" xfId="13" applyNumberFormat="1" applyFont="1" applyFill="1" applyBorder="1" applyAlignment="1">
      <alignment horizontal="left" vertical="center" shrinkToFit="1"/>
    </xf>
    <xf numFmtId="178" fontId="1" fillId="4" borderId="9" xfId="13" applyNumberFormat="1" applyFont="1" applyFill="1" applyBorder="1" applyAlignment="1">
      <alignment horizontal="left" vertical="center" shrinkToFit="1"/>
    </xf>
    <xf numFmtId="0" fontId="1" fillId="4" borderId="6" xfId="13" applyNumberFormat="1" applyFont="1" applyFill="1" applyBorder="1" applyAlignment="1">
      <alignment horizontal="right" vertical="center" shrinkToFit="1"/>
    </xf>
    <xf numFmtId="0" fontId="1" fillId="4" borderId="6" xfId="13" applyNumberFormat="1" applyFont="1" applyFill="1" applyBorder="1" applyAlignment="1">
      <alignment horizontal="left" vertical="center" shrinkToFit="1"/>
    </xf>
    <xf numFmtId="0" fontId="1" fillId="4" borderId="2" xfId="13" applyNumberFormat="1" applyFont="1" applyFill="1" applyBorder="1" applyAlignment="1">
      <alignment horizontal="right" vertical="center" shrinkToFit="1"/>
    </xf>
    <xf numFmtId="0" fontId="11" fillId="0" borderId="0" xfId="13" applyFont="1"/>
    <xf numFmtId="0" fontId="46" fillId="0" borderId="0" xfId="13" applyFont="1"/>
    <xf numFmtId="176" fontId="26" fillId="0" borderId="1" xfId="13" applyNumberFormat="1" applyFont="1" applyFill="1" applyBorder="1" applyAlignment="1">
      <alignment horizontal="center" vertical="center" shrinkToFit="1"/>
    </xf>
    <xf numFmtId="176" fontId="25" fillId="0" borderId="0" xfId="13" applyNumberFormat="1"/>
    <xf numFmtId="176" fontId="11" fillId="0" borderId="0" xfId="13" applyNumberFormat="1" applyFont="1"/>
    <xf numFmtId="0" fontId="27" fillId="0" borderId="0" xfId="13" applyFont="1" applyAlignment="1">
      <alignment horizontal="center"/>
    </xf>
    <xf numFmtId="176" fontId="13" fillId="4" borderId="1" xfId="0" quotePrefix="1" applyNumberFormat="1" applyFont="1" applyFill="1" applyBorder="1" applyAlignment="1">
      <alignment horizontal="center" vertical="center" wrapText="1"/>
    </xf>
    <xf numFmtId="0" fontId="13" fillId="0" borderId="0" xfId="0" applyFont="1" applyAlignment="1">
      <alignment horizontal="left" vertical="center"/>
    </xf>
    <xf numFmtId="0" fontId="22" fillId="0" borderId="0" xfId="0" applyFont="1" applyFill="1" applyAlignment="1">
      <alignment horizontal="center" vertical="center"/>
    </xf>
    <xf numFmtId="176" fontId="13" fillId="0" borderId="1" xfId="0" quotePrefix="1" applyNumberFormat="1" applyFont="1" applyFill="1" applyBorder="1" applyAlignment="1">
      <alignment horizontal="center" vertical="center" wrapText="1"/>
    </xf>
    <xf numFmtId="176" fontId="13" fillId="4" borderId="1" xfId="0" applyNumberFormat="1" applyFont="1" applyFill="1" applyBorder="1" applyAlignment="1">
      <alignment horizontal="center" vertical="center" wrapText="1"/>
    </xf>
    <xf numFmtId="49" fontId="31" fillId="4" borderId="1" xfId="0" applyNumberFormat="1" applyFont="1" applyFill="1" applyBorder="1" applyAlignment="1">
      <alignment horizontal="left" vertical="center"/>
    </xf>
    <xf numFmtId="49" fontId="0" fillId="4" borderId="1" xfId="0" applyNumberFormat="1" applyFill="1" applyBorder="1" applyAlignment="1">
      <alignment horizontal="left" vertical="center"/>
    </xf>
    <xf numFmtId="176" fontId="0" fillId="4" borderId="1" xfId="0" quotePrefix="1" applyNumberFormat="1" applyFill="1" applyBorder="1" applyAlignment="1">
      <alignment horizontal="center" vertical="center"/>
    </xf>
    <xf numFmtId="49" fontId="43" fillId="4" borderId="13" xfId="0" applyNumberFormat="1" applyFont="1" applyFill="1" applyBorder="1" applyAlignment="1">
      <alignment horizontal="left" vertical="center"/>
    </xf>
    <xf numFmtId="49" fontId="31" fillId="4" borderId="12" xfId="0" applyNumberFormat="1" applyFont="1" applyFill="1" applyBorder="1" applyAlignment="1">
      <alignment horizontal="left" vertical="center"/>
    </xf>
    <xf numFmtId="49" fontId="43" fillId="4" borderId="12" xfId="0" applyNumberFormat="1" applyFont="1" applyFill="1" applyBorder="1" applyAlignment="1">
      <alignment horizontal="left" vertical="center"/>
    </xf>
    <xf numFmtId="49" fontId="35" fillId="0" borderId="13" xfId="13" applyNumberFormat="1" applyFont="1" applyFill="1" applyBorder="1" applyAlignment="1">
      <alignment horizontal="center" vertical="center" shrinkToFit="1"/>
    </xf>
    <xf numFmtId="49" fontId="35" fillId="0" borderId="11" xfId="13" applyNumberFormat="1" applyFont="1" applyFill="1" applyBorder="1" applyAlignment="1">
      <alignment horizontal="center" vertical="center" shrinkToFit="1"/>
    </xf>
    <xf numFmtId="49" fontId="35" fillId="0" borderId="12" xfId="13" applyNumberFormat="1" applyFont="1" applyFill="1" applyBorder="1" applyAlignment="1">
      <alignment horizontal="center" vertical="center" shrinkToFit="1"/>
    </xf>
    <xf numFmtId="49" fontId="42" fillId="0" borderId="13" xfId="13" applyNumberFormat="1" applyFont="1" applyFill="1" applyBorder="1" applyAlignment="1">
      <alignment horizontal="center" vertical="center" shrinkToFit="1"/>
    </xf>
    <xf numFmtId="0" fontId="23" fillId="0" borderId="1" xfId="13" applyFont="1" applyFill="1" applyBorder="1" applyAlignment="1">
      <alignment horizontal="center" vertical="center" wrapText="1" shrinkToFit="1"/>
    </xf>
    <xf numFmtId="0" fontId="17" fillId="0" borderId="1" xfId="13" applyFont="1" applyFill="1" applyBorder="1" applyAlignment="1">
      <alignment horizontal="center" vertical="center" wrapText="1" shrinkToFit="1"/>
    </xf>
    <xf numFmtId="49" fontId="42" fillId="0" borderId="13" xfId="13" applyNumberFormat="1" applyFont="1" applyFill="1" applyBorder="1" applyAlignment="1">
      <alignment horizontal="left" vertical="center" shrinkToFit="1"/>
    </xf>
    <xf numFmtId="49" fontId="35" fillId="0" borderId="11" xfId="13" applyNumberFormat="1" applyFont="1" applyFill="1" applyBorder="1" applyAlignment="1">
      <alignment horizontal="left" vertical="center" shrinkToFit="1"/>
    </xf>
    <xf numFmtId="49" fontId="35" fillId="0" borderId="12" xfId="13" applyNumberFormat="1" applyFont="1" applyFill="1" applyBorder="1" applyAlignment="1">
      <alignment horizontal="left" vertical="center" shrinkToFit="1"/>
    </xf>
    <xf numFmtId="49" fontId="42" fillId="0" borderId="11" xfId="13" applyNumberFormat="1" applyFont="1" applyFill="1" applyBorder="1" applyAlignment="1">
      <alignment horizontal="center" vertical="center" shrinkToFit="1"/>
    </xf>
    <xf numFmtId="49" fontId="42" fillId="0" borderId="12" xfId="13" applyNumberFormat="1" applyFont="1" applyFill="1" applyBorder="1" applyAlignment="1">
      <alignment horizontal="center" vertical="center" shrinkToFit="1"/>
    </xf>
    <xf numFmtId="0" fontId="17" fillId="0" borderId="1" xfId="13" applyFont="1" applyFill="1" applyBorder="1" applyAlignment="1">
      <alignment horizontal="left" vertical="center" shrinkToFit="1"/>
    </xf>
    <xf numFmtId="0" fontId="20" fillId="0" borderId="1" xfId="13" applyFont="1" applyFill="1" applyBorder="1" applyAlignment="1">
      <alignment horizontal="center" vertical="center" wrapText="1" shrinkToFit="1"/>
    </xf>
    <xf numFmtId="0" fontId="22" fillId="0" borderId="0" xfId="13" applyFont="1" applyAlignment="1">
      <alignment horizontal="center"/>
    </xf>
    <xf numFmtId="0" fontId="13" fillId="0" borderId="0" xfId="15" applyFont="1" applyAlignment="1">
      <alignment horizontal="left" vertical="center" wrapText="1"/>
    </xf>
    <xf numFmtId="0" fontId="13" fillId="0" borderId="1" xfId="15" applyFont="1" applyBorder="1" applyAlignment="1">
      <alignment horizontal="center" vertical="center" wrapText="1"/>
    </xf>
    <xf numFmtId="0" fontId="21" fillId="4" borderId="0" xfId="15" applyFont="1" applyFill="1" applyAlignment="1">
      <alignment horizontal="center" vertical="center" wrapText="1"/>
    </xf>
    <xf numFmtId="0" fontId="13" fillId="0" borderId="1" xfId="15" applyFont="1" applyFill="1" applyBorder="1" applyAlignment="1">
      <alignment horizontal="center" vertical="center" wrapText="1"/>
    </xf>
    <xf numFmtId="49" fontId="40" fillId="0" borderId="1" xfId="15" applyNumberFormat="1" applyFont="1" applyBorder="1" applyAlignment="1">
      <alignment horizontal="center" vertical="center" wrapText="1"/>
    </xf>
    <xf numFmtId="49" fontId="2" fillId="0" borderId="1" xfId="15" applyNumberFormat="1" applyFont="1" applyBorder="1" applyAlignment="1">
      <alignment horizontal="center" vertical="center" wrapText="1"/>
    </xf>
    <xf numFmtId="49" fontId="0" fillId="0" borderId="1" xfId="15" applyNumberFormat="1" applyFont="1" applyBorder="1" applyAlignment="1">
      <alignment horizontal="center" vertical="center" wrapText="1"/>
    </xf>
    <xf numFmtId="49" fontId="0" fillId="0" borderId="13" xfId="15" applyNumberFormat="1" applyFont="1" applyBorder="1" applyAlignment="1">
      <alignment horizontal="center" vertical="center" wrapText="1"/>
    </xf>
    <xf numFmtId="49" fontId="40" fillId="0" borderId="12" xfId="15" applyNumberFormat="1" applyFont="1" applyBorder="1" applyAlignment="1">
      <alignment horizontal="center" vertical="center" wrapText="1"/>
    </xf>
    <xf numFmtId="49" fontId="0" fillId="0" borderId="12" xfId="15" applyNumberFormat="1" applyFont="1" applyBorder="1" applyAlignment="1">
      <alignment horizontal="center" vertical="center" wrapText="1"/>
    </xf>
    <xf numFmtId="0" fontId="2" fillId="0" borderId="1" xfId="15" applyFont="1" applyBorder="1" applyAlignment="1">
      <alignment horizontal="center" vertical="center" wrapText="1"/>
    </xf>
    <xf numFmtId="49" fontId="40" fillId="0" borderId="13" xfId="15" applyNumberFormat="1" applyFont="1" applyBorder="1" applyAlignment="1">
      <alignment horizontal="center" vertical="center" wrapText="1"/>
    </xf>
    <xf numFmtId="49" fontId="37" fillId="0" borderId="12" xfId="15" applyNumberFormat="1" applyFont="1" applyBorder="1" applyAlignment="1">
      <alignment horizontal="center" vertical="center" wrapText="1"/>
    </xf>
    <xf numFmtId="0" fontId="22" fillId="0" borderId="0" xfId="0" applyFont="1" applyAlignment="1">
      <alignment horizontal="center" vertical="center"/>
    </xf>
    <xf numFmtId="0" fontId="45" fillId="0" borderId="0" xfId="13" applyFont="1" applyAlignment="1">
      <alignment horizontal="center"/>
    </xf>
    <xf numFmtId="0" fontId="1" fillId="0" borderId="14" xfId="13" applyFont="1" applyBorder="1" applyAlignment="1">
      <alignment horizontal="left" vertical="center" wrapText="1" shrinkToFit="1"/>
    </xf>
    <xf numFmtId="0" fontId="1" fillId="0" borderId="15" xfId="13" applyFont="1" applyBorder="1" applyAlignment="1">
      <alignment horizontal="left" vertical="center" wrapText="1" shrinkToFit="1"/>
    </xf>
    <xf numFmtId="0" fontId="1" fillId="5" borderId="7" xfId="13" applyFont="1" applyFill="1" applyBorder="1" applyAlignment="1">
      <alignment horizontal="center" vertical="center" shrinkToFit="1"/>
    </xf>
    <xf numFmtId="0" fontId="1" fillId="5" borderId="2" xfId="13" applyFont="1" applyFill="1" applyBorder="1" applyAlignment="1">
      <alignment horizontal="center" vertical="center" shrinkToFit="1"/>
    </xf>
    <xf numFmtId="0" fontId="1" fillId="5" borderId="5" xfId="13" applyFont="1" applyFill="1" applyBorder="1" applyAlignment="1">
      <alignment horizontal="center" vertical="center" shrinkToFit="1"/>
    </xf>
    <xf numFmtId="0" fontId="1" fillId="5" borderId="8" xfId="13" applyFont="1" applyFill="1" applyBorder="1" applyAlignment="1">
      <alignment horizontal="center" vertical="center" shrinkToFit="1"/>
    </xf>
    <xf numFmtId="0" fontId="1" fillId="5" borderId="5" xfId="13" applyFont="1" applyFill="1" applyBorder="1" applyAlignment="1">
      <alignment horizontal="center" vertical="center" wrapText="1" shrinkToFit="1"/>
    </xf>
    <xf numFmtId="0" fontId="1" fillId="5" borderId="2" xfId="13" applyFont="1" applyFill="1" applyBorder="1" applyAlignment="1">
      <alignment horizontal="center" vertical="center" wrapText="1" shrinkToFit="1"/>
    </xf>
    <xf numFmtId="0" fontId="1" fillId="5" borderId="10" xfId="13" applyFont="1" applyFill="1" applyBorder="1" applyAlignment="1">
      <alignment horizontal="center" vertical="center" shrinkToFit="1"/>
    </xf>
  </cellXfs>
  <cellStyles count="21">
    <cellStyle name="差_5.中央部门决算（草案)-1" xfId="1"/>
    <cellStyle name="差_出版署2010年度中央部门决算草案" xfId="2"/>
    <cellStyle name="差_全国友协2010年度中央部门决算（草案）" xfId="3"/>
    <cellStyle name="差_司法部2010年度中央部门决算（草案）报" xfId="4"/>
    <cellStyle name="常规" xfId="0" builtinId="0"/>
    <cellStyle name="常规 2" xfId="5"/>
    <cellStyle name="常规 3" xfId="6"/>
    <cellStyle name="常规 4" xfId="7"/>
    <cellStyle name="常规 5" xfId="8"/>
    <cellStyle name="常规 5 2" xfId="9"/>
    <cellStyle name="常规 6" xfId="10"/>
    <cellStyle name="常规 7" xfId="11"/>
    <cellStyle name="常规 8" xfId="12"/>
    <cellStyle name="常规 9" xfId="13"/>
    <cellStyle name="常规_2007年行政单位基层表样表" xfId="14"/>
    <cellStyle name="常规_事业单位部门决算报表（讨论稿） 2" xfId="15"/>
    <cellStyle name="好_5.中央部门决算（草案)-1" xfId="16"/>
    <cellStyle name="好_出版署2010年度中央部门决算草案" xfId="17"/>
    <cellStyle name="好_全国友协2010年度中央部门决算（草案）" xfId="18"/>
    <cellStyle name="好_司法部2010年度中央部门决算（草案）报" xfId="19"/>
    <cellStyle name="样式 1" xfId="2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17"/>
  <sheetViews>
    <sheetView workbookViewId="0">
      <selection activeCell="E12" sqref="E12"/>
    </sheetView>
  </sheetViews>
  <sheetFormatPr defaultColWidth="8" defaultRowHeight="12.75"/>
  <cols>
    <col min="1" max="1" width="31.125" style="26" customWidth="1"/>
    <col min="2" max="2" width="12" style="26" customWidth="1"/>
    <col min="3" max="3" width="35.625" style="26" customWidth="1"/>
    <col min="4" max="4" width="8.5" style="26" bestFit="1" customWidth="1"/>
    <col min="5" max="16384" width="8" style="26"/>
  </cols>
  <sheetData>
    <row r="1" spans="1:12" s="21" customFormat="1" ht="20.100000000000001" customHeight="1">
      <c r="A1" s="25" t="s">
        <v>35</v>
      </c>
      <c r="B1" s="25"/>
      <c r="C1" s="25"/>
    </row>
    <row r="2" spans="1:12" ht="22.5">
      <c r="A2" s="117" t="s">
        <v>101</v>
      </c>
      <c r="B2" s="117"/>
      <c r="C2" s="117"/>
    </row>
    <row r="3" spans="1:12" s="8" customFormat="1" ht="15" customHeight="1">
      <c r="A3" s="7"/>
      <c r="B3" s="7"/>
      <c r="C3" s="44" t="s">
        <v>33</v>
      </c>
      <c r="D3" s="15"/>
      <c r="E3" s="15"/>
      <c r="F3" s="15"/>
      <c r="G3" s="15"/>
      <c r="I3" s="16"/>
    </row>
    <row r="4" spans="1:12" s="37" customFormat="1" ht="15" customHeight="1">
      <c r="A4" s="52" t="s">
        <v>111</v>
      </c>
      <c r="B4" s="38"/>
      <c r="C4" s="39" t="s">
        <v>32</v>
      </c>
    </row>
    <row r="5" spans="1:12" ht="29.25" customHeight="1">
      <c r="A5" s="36" t="s">
        <v>56</v>
      </c>
      <c r="B5" s="36" t="s">
        <v>57</v>
      </c>
      <c r="C5" s="36" t="s">
        <v>58</v>
      </c>
      <c r="D5" s="112"/>
      <c r="E5" s="112"/>
      <c r="F5" s="112"/>
      <c r="G5" s="112"/>
      <c r="H5" s="112"/>
      <c r="I5" s="112"/>
      <c r="J5" s="112"/>
      <c r="K5" s="112"/>
      <c r="L5" s="112"/>
    </row>
    <row r="6" spans="1:12" ht="29.25" customHeight="1">
      <c r="A6" s="40" t="s">
        <v>59</v>
      </c>
      <c r="B6" s="40" t="s">
        <v>60</v>
      </c>
      <c r="C6" s="40">
        <v>1</v>
      </c>
      <c r="D6" s="113"/>
      <c r="E6" s="113"/>
      <c r="F6" s="113"/>
      <c r="G6" s="113"/>
      <c r="H6" s="113"/>
      <c r="I6" s="113"/>
      <c r="J6" s="113"/>
      <c r="K6" s="113"/>
      <c r="L6" s="113"/>
    </row>
    <row r="7" spans="1:12" ht="29.25" customHeight="1">
      <c r="A7" s="41" t="s">
        <v>61</v>
      </c>
      <c r="B7" s="40" t="s">
        <v>0</v>
      </c>
      <c r="C7" s="53">
        <v>2956.29</v>
      </c>
      <c r="D7" s="112"/>
      <c r="E7" s="112"/>
      <c r="F7" s="112"/>
      <c r="G7" s="112"/>
      <c r="H7" s="112"/>
      <c r="I7" s="112"/>
      <c r="J7" s="112"/>
      <c r="K7" s="112"/>
      <c r="L7" s="112"/>
    </row>
    <row r="8" spans="1:12" ht="29.25" customHeight="1">
      <c r="A8" s="41" t="s">
        <v>62</v>
      </c>
      <c r="B8" s="40" t="s">
        <v>1</v>
      </c>
      <c r="C8" s="53">
        <v>1681.17</v>
      </c>
      <c r="D8" s="112"/>
      <c r="E8" s="112"/>
      <c r="F8" s="112"/>
      <c r="G8" s="112"/>
      <c r="H8" s="112"/>
      <c r="I8" s="112"/>
      <c r="J8" s="112"/>
      <c r="K8" s="112"/>
      <c r="L8" s="112"/>
    </row>
    <row r="9" spans="1:12" ht="29.25" customHeight="1">
      <c r="A9" s="41" t="s">
        <v>63</v>
      </c>
      <c r="B9" s="40" t="s">
        <v>2</v>
      </c>
      <c r="C9" s="53">
        <v>7456.79</v>
      </c>
      <c r="D9" s="112"/>
      <c r="E9" s="112"/>
      <c r="F9" s="112"/>
      <c r="G9" s="112"/>
      <c r="H9" s="112"/>
      <c r="I9" s="112"/>
      <c r="J9" s="112"/>
      <c r="K9" s="112"/>
      <c r="L9" s="112"/>
    </row>
    <row r="10" spans="1:12" ht="29.25" customHeight="1">
      <c r="A10" s="41" t="s">
        <v>64</v>
      </c>
      <c r="B10" s="40" t="s">
        <v>3</v>
      </c>
      <c r="C10" s="114">
        <v>6576.29</v>
      </c>
      <c r="D10" s="112"/>
      <c r="E10" s="116"/>
      <c r="F10" s="112"/>
      <c r="G10" s="112"/>
      <c r="H10" s="112"/>
      <c r="I10" s="112"/>
      <c r="J10" s="112"/>
      <c r="K10" s="112"/>
      <c r="L10" s="112"/>
    </row>
    <row r="11" spans="1:12" ht="29.25" customHeight="1">
      <c r="A11" s="41" t="s">
        <v>65</v>
      </c>
      <c r="B11" s="40" t="s">
        <v>4</v>
      </c>
      <c r="C11" s="53">
        <v>3836.79</v>
      </c>
      <c r="D11" s="112"/>
      <c r="E11" s="112"/>
      <c r="F11" s="112"/>
      <c r="G11" s="112"/>
      <c r="H11" s="112"/>
      <c r="I11" s="112"/>
      <c r="J11" s="112"/>
      <c r="K11" s="112"/>
      <c r="L11" s="112"/>
    </row>
    <row r="12" spans="1:12" ht="29.25" customHeight="1">
      <c r="A12" s="41" t="s">
        <v>66</v>
      </c>
      <c r="B12" s="40" t="s">
        <v>5</v>
      </c>
      <c r="C12" s="53"/>
      <c r="D12" s="112"/>
      <c r="E12" s="112"/>
      <c r="F12" s="112"/>
      <c r="G12" s="112"/>
      <c r="H12" s="112"/>
      <c r="I12" s="112"/>
      <c r="J12" s="112"/>
      <c r="K12" s="112"/>
      <c r="L12" s="112"/>
    </row>
    <row r="13" spans="1:12" ht="29.25" customHeight="1">
      <c r="A13" s="41" t="s">
        <v>67</v>
      </c>
      <c r="B13" s="40" t="s">
        <v>6</v>
      </c>
      <c r="C13" s="53"/>
      <c r="D13" s="112"/>
      <c r="E13" s="112"/>
      <c r="F13" s="112"/>
      <c r="G13" s="112"/>
      <c r="H13" s="112"/>
      <c r="I13" s="112"/>
      <c r="J13" s="112"/>
      <c r="K13" s="112"/>
      <c r="L13" s="112"/>
    </row>
    <row r="14" spans="1:12" ht="29.25" customHeight="1">
      <c r="A14" s="41" t="s">
        <v>68</v>
      </c>
      <c r="B14" s="40" t="s">
        <v>7</v>
      </c>
      <c r="C14" s="53"/>
      <c r="D14" s="112"/>
      <c r="E14" s="112"/>
      <c r="F14" s="112"/>
      <c r="G14" s="112"/>
      <c r="H14" s="112"/>
      <c r="I14" s="112"/>
      <c r="J14" s="112"/>
      <c r="K14" s="112"/>
      <c r="L14" s="112"/>
    </row>
    <row r="15" spans="1:12" ht="29.25" customHeight="1">
      <c r="A15" s="41" t="s">
        <v>69</v>
      </c>
      <c r="B15" s="40" t="s">
        <v>8</v>
      </c>
      <c r="C15" s="53"/>
      <c r="D15" s="112"/>
      <c r="E15" s="112"/>
      <c r="F15" s="112"/>
      <c r="G15" s="112"/>
      <c r="H15" s="112"/>
      <c r="I15" s="112"/>
      <c r="J15" s="112"/>
      <c r="K15" s="112"/>
      <c r="L15" s="112"/>
    </row>
    <row r="16" spans="1:12" ht="29.25" customHeight="1">
      <c r="A16" s="41" t="s">
        <v>70</v>
      </c>
      <c r="B16" s="40" t="s">
        <v>9</v>
      </c>
      <c r="C16" s="53">
        <v>3836.79</v>
      </c>
      <c r="D16" s="112"/>
      <c r="E16" s="112"/>
      <c r="F16" s="112"/>
      <c r="G16" s="112"/>
      <c r="H16" s="112"/>
      <c r="I16" s="112"/>
      <c r="J16" s="112"/>
      <c r="K16" s="112"/>
      <c r="L16" s="112"/>
    </row>
    <row r="17" spans="1:12" ht="29.25" customHeight="1">
      <c r="A17" s="41" t="s">
        <v>62</v>
      </c>
      <c r="B17" s="40" t="s">
        <v>10</v>
      </c>
      <c r="C17" s="53">
        <v>2405.75</v>
      </c>
      <c r="D17" s="112"/>
      <c r="E17" s="112"/>
      <c r="F17" s="112"/>
      <c r="G17" s="112"/>
      <c r="H17" s="112"/>
      <c r="I17" s="112"/>
      <c r="J17" s="112"/>
      <c r="K17" s="112"/>
      <c r="L17" s="112"/>
    </row>
  </sheetData>
  <mergeCells count="1">
    <mergeCell ref="A2:C2"/>
  </mergeCells>
  <phoneticPr fontId="3" type="noConversion"/>
  <printOptions horizontalCentered="1"/>
  <pageMargins left="2.4" right="0.74803149606299213" top="0.71" bottom="0.78"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dimension ref="A1:H11"/>
  <sheetViews>
    <sheetView workbookViewId="0">
      <selection activeCell="G7" sqref="G7"/>
    </sheetView>
  </sheetViews>
  <sheetFormatPr defaultRowHeight="12.75"/>
  <cols>
    <col min="1" max="1" width="15" style="26" customWidth="1"/>
    <col min="2" max="2" width="7" style="26" customWidth="1"/>
    <col min="3" max="8" width="15" style="26" customWidth="1"/>
    <col min="9" max="9" width="8.5" style="26" customWidth="1"/>
    <col min="10" max="16384" width="9" style="26"/>
  </cols>
  <sheetData>
    <row r="1" spans="1:8" ht="27">
      <c r="E1" s="90" t="s">
        <v>301</v>
      </c>
    </row>
    <row r="2" spans="1:8" ht="15.75" thickBot="1">
      <c r="A2" s="89" t="s">
        <v>288</v>
      </c>
      <c r="E2" s="88" t="s">
        <v>287</v>
      </c>
      <c r="H2" s="87" t="s">
        <v>286</v>
      </c>
    </row>
    <row r="3" spans="1:8" ht="15.4" customHeight="1">
      <c r="A3" s="163" t="s">
        <v>71</v>
      </c>
      <c r="B3" s="160" t="s">
        <v>284</v>
      </c>
      <c r="C3" s="160" t="s">
        <v>300</v>
      </c>
      <c r="D3" s="160" t="s">
        <v>60</v>
      </c>
      <c r="E3" s="160" t="s">
        <v>60</v>
      </c>
      <c r="F3" s="160" t="s">
        <v>299</v>
      </c>
      <c r="G3" s="160" t="s">
        <v>60</v>
      </c>
      <c r="H3" s="166" t="s">
        <v>60</v>
      </c>
    </row>
    <row r="4" spans="1:8" ht="30.75" customHeight="1">
      <c r="A4" s="164" t="s">
        <v>60</v>
      </c>
      <c r="B4" s="165" t="s">
        <v>60</v>
      </c>
      <c r="C4" s="95" t="s">
        <v>298</v>
      </c>
      <c r="D4" s="95" t="s">
        <v>297</v>
      </c>
      <c r="E4" s="95" t="s">
        <v>296</v>
      </c>
      <c r="F4" s="95" t="s">
        <v>298</v>
      </c>
      <c r="G4" s="95" t="s">
        <v>297</v>
      </c>
      <c r="H4" s="94" t="s">
        <v>296</v>
      </c>
    </row>
    <row r="5" spans="1:8" ht="15.4" customHeight="1">
      <c r="A5" s="162" t="s">
        <v>23</v>
      </c>
      <c r="B5" s="161" t="s">
        <v>60</v>
      </c>
      <c r="C5" s="78" t="s">
        <v>0</v>
      </c>
      <c r="D5" s="78" t="s">
        <v>1</v>
      </c>
      <c r="E5" s="78" t="s">
        <v>2</v>
      </c>
      <c r="F5" s="78" t="s">
        <v>3</v>
      </c>
      <c r="G5" s="78" t="s">
        <v>4</v>
      </c>
      <c r="H5" s="83" t="s">
        <v>5</v>
      </c>
    </row>
    <row r="6" spans="1:8" ht="15.4" customHeight="1">
      <c r="A6" s="84" t="s">
        <v>295</v>
      </c>
      <c r="B6" s="78" t="s">
        <v>0</v>
      </c>
      <c r="C6" s="81">
        <v>141.19999999999999</v>
      </c>
      <c r="D6" s="81">
        <v>141.19999999999999</v>
      </c>
      <c r="E6" s="81"/>
      <c r="F6" s="81">
        <v>141.19999999999999</v>
      </c>
      <c r="G6" s="81">
        <v>141.19999999999999</v>
      </c>
      <c r="H6" s="82"/>
    </row>
    <row r="7" spans="1:8" ht="15.4" customHeight="1">
      <c r="A7" s="84" t="s">
        <v>294</v>
      </c>
      <c r="B7" s="78" t="s">
        <v>1</v>
      </c>
      <c r="C7" s="81">
        <v>141.19999999999999</v>
      </c>
      <c r="D7" s="81">
        <v>141.19999999999999</v>
      </c>
      <c r="E7" s="81"/>
      <c r="F7" s="81">
        <v>141.19999999999999</v>
      </c>
      <c r="G7" s="81">
        <v>141.19999999999999</v>
      </c>
      <c r="H7" s="82"/>
    </row>
    <row r="8" spans="1:8" ht="15.4" customHeight="1">
      <c r="A8" s="84" t="s">
        <v>293</v>
      </c>
      <c r="B8" s="78" t="s">
        <v>2</v>
      </c>
      <c r="C8" s="81"/>
      <c r="D8" s="81"/>
      <c r="E8" s="81"/>
      <c r="F8" s="81"/>
      <c r="G8" s="81"/>
      <c r="H8" s="82"/>
    </row>
    <row r="9" spans="1:8" ht="15.4" customHeight="1" thickBot="1">
      <c r="A9" s="93" t="s">
        <v>292</v>
      </c>
      <c r="B9" s="74" t="s">
        <v>3</v>
      </c>
      <c r="C9" s="92"/>
      <c r="D9" s="92"/>
      <c r="E9" s="76"/>
      <c r="F9" s="92"/>
      <c r="G9" s="92"/>
      <c r="H9" s="91"/>
    </row>
    <row r="10" spans="1:8" ht="30.75" customHeight="1">
      <c r="A10" s="158" t="s">
        <v>291</v>
      </c>
      <c r="B10" s="159" t="s">
        <v>60</v>
      </c>
      <c r="C10" s="159" t="s">
        <v>60</v>
      </c>
      <c r="D10" s="159" t="s">
        <v>60</v>
      </c>
      <c r="E10" s="159" t="s">
        <v>60</v>
      </c>
      <c r="F10" s="159" t="s">
        <v>60</v>
      </c>
      <c r="G10" s="159" t="s">
        <v>60</v>
      </c>
      <c r="H10" s="159" t="s">
        <v>60</v>
      </c>
    </row>
    <row r="11" spans="1:8" ht="30.75" customHeight="1">
      <c r="A11" s="158" t="s">
        <v>290</v>
      </c>
      <c r="B11" s="159" t="s">
        <v>60</v>
      </c>
      <c r="C11" s="159" t="s">
        <v>60</v>
      </c>
      <c r="D11" s="159" t="s">
        <v>60</v>
      </c>
      <c r="E11" s="159" t="s">
        <v>60</v>
      </c>
      <c r="F11" s="159" t="s">
        <v>60</v>
      </c>
      <c r="G11" s="159" t="s">
        <v>60</v>
      </c>
      <c r="H11" s="159" t="s">
        <v>60</v>
      </c>
    </row>
  </sheetData>
  <mergeCells count="7">
    <mergeCell ref="A5:B5"/>
    <mergeCell ref="A10:H10"/>
    <mergeCell ref="A11:H11"/>
    <mergeCell ref="A3:A4"/>
    <mergeCell ref="B3:B4"/>
    <mergeCell ref="C3:E3"/>
    <mergeCell ref="F3:H3"/>
  </mergeCells>
  <phoneticPr fontId="3" type="noConversion"/>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L21"/>
  <sheetViews>
    <sheetView workbookViewId="0">
      <selection activeCell="D10" sqref="D10"/>
    </sheetView>
  </sheetViews>
  <sheetFormatPr defaultColWidth="8" defaultRowHeight="12.75"/>
  <cols>
    <col min="1" max="1" width="4.625" style="26" customWidth="1"/>
    <col min="2" max="2" width="5.5" style="26" customWidth="1"/>
    <col min="3" max="3" width="26.125" style="26" customWidth="1"/>
    <col min="4" max="4" width="13.25" style="26" customWidth="1"/>
    <col min="5" max="5" width="13.625" style="26" customWidth="1"/>
    <col min="6" max="6" width="12.75" style="26" customWidth="1"/>
    <col min="7" max="7" width="12" style="26" customWidth="1"/>
    <col min="8" max="8" width="10.375" style="26" customWidth="1"/>
    <col min="9" max="9" width="10.25" style="26" customWidth="1"/>
    <col min="10" max="10" width="12.5" style="26" customWidth="1"/>
    <col min="11" max="16384" width="8" style="26"/>
  </cols>
  <sheetData>
    <row r="1" spans="1:12" ht="20.100000000000001" customHeight="1">
      <c r="A1" s="119" t="s">
        <v>36</v>
      </c>
      <c r="B1" s="119"/>
      <c r="C1" s="21"/>
      <c r="D1" s="21"/>
      <c r="E1" s="21"/>
      <c r="F1" s="21"/>
      <c r="G1" s="21"/>
      <c r="H1" s="21"/>
      <c r="I1" s="21"/>
      <c r="J1" s="21"/>
      <c r="K1" s="21"/>
    </row>
    <row r="2" spans="1:12" ht="15" customHeight="1">
      <c r="A2" s="120" t="s">
        <v>102</v>
      </c>
      <c r="B2" s="120"/>
      <c r="C2" s="120"/>
      <c r="D2" s="120"/>
      <c r="E2" s="120"/>
      <c r="F2" s="120"/>
      <c r="G2" s="120"/>
      <c r="H2" s="120"/>
      <c r="I2" s="120"/>
      <c r="J2" s="120"/>
      <c r="K2" s="1"/>
    </row>
    <row r="3" spans="1:12" ht="13.5" customHeight="1">
      <c r="A3" s="42"/>
      <c r="B3" s="42"/>
      <c r="C3" s="42"/>
      <c r="D3" s="42"/>
      <c r="E3" s="42"/>
      <c r="F3" s="42"/>
      <c r="G3" s="42"/>
      <c r="H3" s="42"/>
      <c r="I3" s="42"/>
      <c r="J3" s="50" t="s">
        <v>96</v>
      </c>
      <c r="K3" s="45"/>
    </row>
    <row r="4" spans="1:12" ht="15" customHeight="1">
      <c r="A4" s="54" t="s">
        <v>111</v>
      </c>
      <c r="B4" s="42"/>
      <c r="C4" s="42"/>
      <c r="D4" s="42"/>
      <c r="E4" s="42"/>
      <c r="F4" s="43"/>
      <c r="G4" s="42"/>
      <c r="H4" s="42"/>
      <c r="I4" s="42"/>
      <c r="J4" s="44" t="s">
        <v>32</v>
      </c>
      <c r="K4" s="45"/>
    </row>
    <row r="5" spans="1:12" ht="22.5" customHeight="1">
      <c r="A5" s="118" t="s">
        <v>38</v>
      </c>
      <c r="B5" s="118"/>
      <c r="C5" s="118"/>
      <c r="D5" s="118" t="s">
        <v>16</v>
      </c>
      <c r="E5" s="121" t="s">
        <v>49</v>
      </c>
      <c r="F5" s="118" t="s">
        <v>19</v>
      </c>
      <c r="G5" s="118" t="s">
        <v>20</v>
      </c>
      <c r="H5" s="118" t="s">
        <v>50</v>
      </c>
      <c r="I5" s="118" t="s">
        <v>51</v>
      </c>
      <c r="J5" s="118" t="s">
        <v>21</v>
      </c>
      <c r="K5" s="2"/>
    </row>
    <row r="6" spans="1:12" ht="22.5" customHeight="1">
      <c r="A6" s="122" t="s">
        <v>48</v>
      </c>
      <c r="B6" s="118"/>
      <c r="C6" s="118" t="s">
        <v>22</v>
      </c>
      <c r="D6" s="118"/>
      <c r="E6" s="121"/>
      <c r="F6" s="118"/>
      <c r="G6" s="118"/>
      <c r="H6" s="118"/>
      <c r="I6" s="118"/>
      <c r="J6" s="118"/>
      <c r="K6" s="2"/>
    </row>
    <row r="7" spans="1:12" ht="15.75" customHeight="1">
      <c r="A7" s="118"/>
      <c r="B7" s="118"/>
      <c r="C7" s="118"/>
      <c r="D7" s="118"/>
      <c r="E7" s="121"/>
      <c r="F7" s="118"/>
      <c r="G7" s="118"/>
      <c r="H7" s="118"/>
      <c r="I7" s="118"/>
      <c r="J7" s="118"/>
      <c r="K7" s="2"/>
    </row>
    <row r="8" spans="1:12" ht="22.5" customHeight="1">
      <c r="A8" s="125" t="s">
        <v>23</v>
      </c>
      <c r="B8" s="125"/>
      <c r="C8" s="125"/>
      <c r="D8" s="3" t="s">
        <v>0</v>
      </c>
      <c r="E8" s="3" t="s">
        <v>1</v>
      </c>
      <c r="F8" s="3" t="s">
        <v>2</v>
      </c>
      <c r="G8" s="3" t="s">
        <v>3</v>
      </c>
      <c r="H8" s="3" t="s">
        <v>4</v>
      </c>
      <c r="I8" s="3" t="s">
        <v>5</v>
      </c>
      <c r="J8" s="49" t="s">
        <v>34</v>
      </c>
      <c r="K8" s="4"/>
    </row>
    <row r="9" spans="1:12" ht="22.5" customHeight="1">
      <c r="A9" s="125" t="s">
        <v>18</v>
      </c>
      <c r="B9" s="125"/>
      <c r="C9" s="125"/>
      <c r="D9" s="11">
        <f>SUM(D10:D21)</f>
        <v>7456.7899999999991</v>
      </c>
      <c r="E9" s="11">
        <f>SUM(E10:E21)</f>
        <v>7187.53</v>
      </c>
      <c r="F9" s="11"/>
      <c r="G9" s="11"/>
      <c r="H9" s="11"/>
      <c r="I9" s="11"/>
      <c r="J9" s="11">
        <f>SUM(J10:J21)</f>
        <v>269.26</v>
      </c>
      <c r="K9" s="4"/>
    </row>
    <row r="10" spans="1:12" ht="22.5" customHeight="1">
      <c r="A10" s="123" t="s">
        <v>112</v>
      </c>
      <c r="B10" s="124"/>
      <c r="C10" s="55" t="s">
        <v>120</v>
      </c>
      <c r="D10" s="56">
        <v>723.13</v>
      </c>
      <c r="E10" s="11">
        <v>723.13</v>
      </c>
      <c r="F10" s="11"/>
      <c r="G10" s="11"/>
      <c r="H10" s="11"/>
      <c r="I10" s="11"/>
      <c r="J10" s="11"/>
      <c r="K10" s="4"/>
    </row>
    <row r="11" spans="1:12" ht="22.5" customHeight="1">
      <c r="A11" s="126" t="s">
        <v>193</v>
      </c>
      <c r="B11" s="128"/>
      <c r="C11" s="68" t="s">
        <v>194</v>
      </c>
      <c r="D11" s="56">
        <f>99.2</f>
        <v>99.2</v>
      </c>
      <c r="E11" s="11">
        <f>99.2</f>
        <v>99.2</v>
      </c>
      <c r="F11" s="11"/>
      <c r="G11" s="11"/>
      <c r="H11" s="11"/>
      <c r="I11" s="11"/>
      <c r="J11" s="11"/>
      <c r="K11" s="4"/>
    </row>
    <row r="12" spans="1:12" ht="22.5" customHeight="1">
      <c r="A12" s="126" t="s">
        <v>189</v>
      </c>
      <c r="B12" s="127"/>
      <c r="C12" s="68" t="s">
        <v>190</v>
      </c>
      <c r="D12" s="56">
        <f>E12+J12</f>
        <v>2815.6499999999996</v>
      </c>
      <c r="E12" s="11">
        <f>2483+304.2</f>
        <v>2787.2</v>
      </c>
      <c r="F12" s="11"/>
      <c r="G12" s="11"/>
      <c r="H12" s="11"/>
      <c r="I12" s="11"/>
      <c r="J12" s="11">
        <v>28.45</v>
      </c>
      <c r="K12" s="4"/>
      <c r="L12" s="115"/>
    </row>
    <row r="13" spans="1:12" ht="22.5" customHeight="1">
      <c r="A13" s="123" t="s">
        <v>113</v>
      </c>
      <c r="B13" s="124"/>
      <c r="C13" s="55" t="s">
        <v>121</v>
      </c>
      <c r="D13" s="56">
        <f>E13+J13</f>
        <v>3120.5099999999998</v>
      </c>
      <c r="E13" s="11">
        <f>2491.5+388.2</f>
        <v>2879.7</v>
      </c>
      <c r="F13" s="11"/>
      <c r="G13" s="11"/>
      <c r="H13" s="11"/>
      <c r="I13" s="11"/>
      <c r="J13" s="11">
        <f>184.02+56.79</f>
        <v>240.81</v>
      </c>
      <c r="K13" s="4"/>
    </row>
    <row r="14" spans="1:12" ht="22.5" customHeight="1">
      <c r="A14" s="123" t="s">
        <v>114</v>
      </c>
      <c r="B14" s="124"/>
      <c r="C14" s="55" t="s">
        <v>122</v>
      </c>
      <c r="D14" s="56">
        <f>2.5</f>
        <v>2.5</v>
      </c>
      <c r="E14" s="11">
        <f>2.5</f>
        <v>2.5</v>
      </c>
      <c r="F14" s="11"/>
      <c r="G14" s="11"/>
      <c r="H14" s="11"/>
      <c r="I14" s="11"/>
      <c r="J14" s="11"/>
      <c r="K14" s="4"/>
    </row>
    <row r="15" spans="1:12" ht="22.5" customHeight="1">
      <c r="A15" s="123" t="s">
        <v>115</v>
      </c>
      <c r="B15" s="124"/>
      <c r="C15" s="55" t="s">
        <v>123</v>
      </c>
      <c r="D15" s="56">
        <f>2.94</f>
        <v>2.94</v>
      </c>
      <c r="E15" s="11">
        <f>1.64+1.3</f>
        <v>2.94</v>
      </c>
      <c r="F15" s="11"/>
      <c r="G15" s="11"/>
      <c r="H15" s="11"/>
      <c r="I15" s="11"/>
      <c r="J15" s="11"/>
      <c r="K15" s="4"/>
    </row>
    <row r="16" spans="1:12" ht="22.5" customHeight="1">
      <c r="A16" s="123" t="s">
        <v>116</v>
      </c>
      <c r="B16" s="124"/>
      <c r="C16" s="55" t="s">
        <v>124</v>
      </c>
      <c r="D16" s="56">
        <v>295.12</v>
      </c>
      <c r="E16" s="11">
        <v>295.12</v>
      </c>
      <c r="F16" s="11"/>
      <c r="G16" s="11"/>
      <c r="H16" s="11"/>
      <c r="I16" s="11"/>
      <c r="J16" s="11"/>
      <c r="K16" s="4"/>
    </row>
    <row r="17" spans="1:11" ht="22.5" customHeight="1">
      <c r="A17" s="126" t="s">
        <v>191</v>
      </c>
      <c r="B17" s="127"/>
      <c r="C17" s="68" t="s">
        <v>192</v>
      </c>
      <c r="D17" s="56">
        <f>29.12</f>
        <v>29.12</v>
      </c>
      <c r="E17" s="11">
        <f>29.12</f>
        <v>29.12</v>
      </c>
      <c r="F17" s="11"/>
      <c r="G17" s="11"/>
      <c r="H17" s="11"/>
      <c r="I17" s="11"/>
      <c r="J17" s="11"/>
      <c r="K17" s="4"/>
    </row>
    <row r="18" spans="1:11" ht="22.5" customHeight="1">
      <c r="A18" s="126" t="s">
        <v>195</v>
      </c>
      <c r="B18" s="128"/>
      <c r="C18" s="68" t="s">
        <v>196</v>
      </c>
      <c r="D18" s="56">
        <f>28</f>
        <v>28</v>
      </c>
      <c r="E18" s="11">
        <f>28</f>
        <v>28</v>
      </c>
      <c r="F18" s="11"/>
      <c r="G18" s="11"/>
      <c r="H18" s="11"/>
      <c r="I18" s="11"/>
      <c r="J18" s="11"/>
      <c r="K18" s="4"/>
    </row>
    <row r="19" spans="1:11" ht="22.5" customHeight="1">
      <c r="A19" s="123" t="s">
        <v>117</v>
      </c>
      <c r="B19" s="124"/>
      <c r="C19" s="55" t="s">
        <v>125</v>
      </c>
      <c r="D19" s="56">
        <f>2</f>
        <v>2</v>
      </c>
      <c r="E19" s="11">
        <f>2</f>
        <v>2</v>
      </c>
      <c r="F19" s="11"/>
      <c r="G19" s="11"/>
      <c r="H19" s="11"/>
      <c r="I19" s="11"/>
      <c r="J19" s="11"/>
      <c r="K19" s="4"/>
    </row>
    <row r="20" spans="1:11" ht="22.5" customHeight="1">
      <c r="A20" s="123" t="s">
        <v>118</v>
      </c>
      <c r="B20" s="124"/>
      <c r="C20" s="55" t="s">
        <v>126</v>
      </c>
      <c r="D20" s="56">
        <f>5.71+11.79+9.98+5.85+43.38+13.63+89.5+23.05+79.63</f>
        <v>282.52</v>
      </c>
      <c r="E20" s="11">
        <f>259.47+23.05</f>
        <v>282.52000000000004</v>
      </c>
      <c r="F20" s="11"/>
      <c r="G20" s="11"/>
      <c r="H20" s="11"/>
      <c r="I20" s="11"/>
      <c r="J20" s="11"/>
      <c r="K20" s="4"/>
    </row>
    <row r="21" spans="1:11" ht="22.5" customHeight="1">
      <c r="A21" s="123" t="s">
        <v>119</v>
      </c>
      <c r="B21" s="124"/>
      <c r="C21" s="55" t="s">
        <v>127</v>
      </c>
      <c r="D21" s="56">
        <f>5.4+0.3+0.4+3.7+19.1+7.4+6+2.2+11.6</f>
        <v>56.100000000000009</v>
      </c>
      <c r="E21" s="11">
        <f>5.4+0.3+0.4+3.7+19.1+7.4+6+2.2+11.6</f>
        <v>56.100000000000009</v>
      </c>
      <c r="F21" s="11"/>
      <c r="G21" s="11"/>
      <c r="H21" s="11"/>
      <c r="I21" s="11"/>
      <c r="J21" s="11"/>
      <c r="K21" s="4"/>
    </row>
  </sheetData>
  <mergeCells count="26">
    <mergeCell ref="A13:B13"/>
    <mergeCell ref="A12:B12"/>
    <mergeCell ref="A17:B17"/>
    <mergeCell ref="A11:B11"/>
    <mergeCell ref="A18:B18"/>
    <mergeCell ref="A16:B16"/>
    <mergeCell ref="A6:B7"/>
    <mergeCell ref="C6:C7"/>
    <mergeCell ref="A20:B20"/>
    <mergeCell ref="A21:B21"/>
    <mergeCell ref="A14:B14"/>
    <mergeCell ref="A15:B15"/>
    <mergeCell ref="A19:B19"/>
    <mergeCell ref="A8:C8"/>
    <mergeCell ref="A9:C9"/>
    <mergeCell ref="A10:B10"/>
    <mergeCell ref="I5:I7"/>
    <mergeCell ref="H5:H7"/>
    <mergeCell ref="A1:B1"/>
    <mergeCell ref="A2:J2"/>
    <mergeCell ref="A5:C5"/>
    <mergeCell ref="D5:D7"/>
    <mergeCell ref="E5:E7"/>
    <mergeCell ref="F5:F7"/>
    <mergeCell ref="G5:G7"/>
    <mergeCell ref="J5:J7"/>
  </mergeCells>
  <phoneticPr fontId="3"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J21"/>
  <sheetViews>
    <sheetView workbookViewId="0">
      <selection activeCell="D10" sqref="D10"/>
    </sheetView>
  </sheetViews>
  <sheetFormatPr defaultColWidth="8" defaultRowHeight="12.75"/>
  <cols>
    <col min="1" max="1" width="4.625" style="26" customWidth="1"/>
    <col min="2" max="2" width="4.875" style="26" customWidth="1"/>
    <col min="3" max="3" width="27.5" style="26" customWidth="1"/>
    <col min="4" max="6" width="14.625" style="26" customWidth="1"/>
    <col min="7" max="7" width="13.5" style="26" customWidth="1"/>
    <col min="8" max="8" width="12.75" style="26" customWidth="1"/>
    <col min="9" max="9" width="14.625" style="26" customWidth="1"/>
    <col min="10" max="16384" width="8" style="26"/>
  </cols>
  <sheetData>
    <row r="1" spans="1:10" ht="15.75" customHeight="1">
      <c r="A1" s="119" t="s">
        <v>37</v>
      </c>
      <c r="B1" s="119"/>
      <c r="C1" s="21"/>
      <c r="D1" s="21"/>
      <c r="E1" s="21"/>
      <c r="F1" s="21"/>
      <c r="G1" s="21"/>
      <c r="H1" s="21"/>
      <c r="I1" s="21"/>
      <c r="J1" s="21"/>
    </row>
    <row r="2" spans="1:10" ht="17.25" customHeight="1">
      <c r="A2" s="120" t="s">
        <v>103</v>
      </c>
      <c r="B2" s="120"/>
      <c r="C2" s="120"/>
      <c r="D2" s="120"/>
      <c r="E2" s="120"/>
      <c r="F2" s="120"/>
      <c r="G2" s="120"/>
      <c r="H2" s="120"/>
      <c r="I2" s="120"/>
      <c r="J2" s="1"/>
    </row>
    <row r="3" spans="1:10" ht="14.25" customHeight="1">
      <c r="A3" s="42"/>
      <c r="B3" s="42"/>
      <c r="C3" s="42"/>
      <c r="D3" s="42"/>
      <c r="E3" s="42"/>
      <c r="F3" s="42"/>
      <c r="G3" s="42"/>
      <c r="H3" s="42"/>
      <c r="I3" s="50" t="s">
        <v>100</v>
      </c>
      <c r="J3" s="45"/>
    </row>
    <row r="4" spans="1:10" ht="15" customHeight="1">
      <c r="A4" s="57" t="s">
        <v>111</v>
      </c>
      <c r="B4" s="42"/>
      <c r="C4" s="42"/>
      <c r="D4" s="42"/>
      <c r="E4" s="42"/>
      <c r="F4" s="43"/>
      <c r="G4" s="42"/>
      <c r="H4" s="42"/>
      <c r="I4" s="44" t="s">
        <v>32</v>
      </c>
      <c r="J4" s="45"/>
    </row>
    <row r="5" spans="1:10" ht="22.5" customHeight="1">
      <c r="A5" s="118" t="s">
        <v>38</v>
      </c>
      <c r="B5" s="118"/>
      <c r="C5" s="118"/>
      <c r="D5" s="118" t="s">
        <v>17</v>
      </c>
      <c r="E5" s="118" t="s">
        <v>24</v>
      </c>
      <c r="F5" s="118" t="s">
        <v>25</v>
      </c>
      <c r="G5" s="118" t="s">
        <v>26</v>
      </c>
      <c r="H5" s="122" t="s">
        <v>47</v>
      </c>
      <c r="I5" s="118" t="s">
        <v>27</v>
      </c>
      <c r="J5" s="2"/>
    </row>
    <row r="6" spans="1:10" ht="22.5" customHeight="1">
      <c r="A6" s="122" t="s">
        <v>48</v>
      </c>
      <c r="B6" s="118"/>
      <c r="C6" s="118" t="s">
        <v>22</v>
      </c>
      <c r="D6" s="118"/>
      <c r="E6" s="118"/>
      <c r="F6" s="118"/>
      <c r="G6" s="118"/>
      <c r="H6" s="118"/>
      <c r="I6" s="118"/>
      <c r="J6" s="2"/>
    </row>
    <row r="7" spans="1:10" ht="16.5" customHeight="1">
      <c r="A7" s="118"/>
      <c r="B7" s="118"/>
      <c r="C7" s="118"/>
      <c r="D7" s="118"/>
      <c r="E7" s="118"/>
      <c r="F7" s="118"/>
      <c r="G7" s="118"/>
      <c r="H7" s="118"/>
      <c r="I7" s="118"/>
      <c r="J7" s="2"/>
    </row>
    <row r="8" spans="1:10" ht="22.5" customHeight="1">
      <c r="A8" s="125" t="s">
        <v>23</v>
      </c>
      <c r="B8" s="125"/>
      <c r="C8" s="125"/>
      <c r="D8" s="5" t="s">
        <v>0</v>
      </c>
      <c r="E8" s="5" t="s">
        <v>1</v>
      </c>
      <c r="F8" s="5" t="s">
        <v>2</v>
      </c>
      <c r="G8" s="6" t="s">
        <v>28</v>
      </c>
      <c r="H8" s="6" t="s">
        <v>29</v>
      </c>
      <c r="I8" s="6" t="s">
        <v>30</v>
      </c>
      <c r="J8" s="4"/>
    </row>
    <row r="9" spans="1:10" ht="22.5" customHeight="1">
      <c r="A9" s="125" t="s">
        <v>18</v>
      </c>
      <c r="B9" s="125"/>
      <c r="C9" s="125"/>
      <c r="D9" s="11">
        <f>E9+F9</f>
        <v>6576.2899999999991</v>
      </c>
      <c r="E9" s="11">
        <f>SUM(E10:E21)</f>
        <v>4704.7599999999993</v>
      </c>
      <c r="F9" s="11">
        <f>SUM(F10:F21)</f>
        <v>1871.53</v>
      </c>
      <c r="G9" s="11"/>
      <c r="H9" s="11"/>
      <c r="I9" s="11"/>
      <c r="J9" s="4"/>
    </row>
    <row r="10" spans="1:10" ht="22.5" customHeight="1">
      <c r="A10" s="123" t="s">
        <v>112</v>
      </c>
      <c r="B10" s="124"/>
      <c r="C10" s="55" t="s">
        <v>120</v>
      </c>
      <c r="D10" s="56">
        <f>161.79+602.33+64.88</f>
        <v>829</v>
      </c>
      <c r="E10" s="11">
        <f>161.79+602.33+64.88</f>
        <v>829</v>
      </c>
      <c r="F10" s="11"/>
      <c r="G10" s="11"/>
      <c r="H10" s="11"/>
      <c r="I10" s="11"/>
      <c r="J10" s="4"/>
    </row>
    <row r="11" spans="1:10" ht="22.5" customHeight="1">
      <c r="A11" s="126" t="s">
        <v>193</v>
      </c>
      <c r="B11" s="128"/>
      <c r="C11" s="68" t="s">
        <v>194</v>
      </c>
      <c r="D11" s="56">
        <f>68.59</f>
        <v>68.59</v>
      </c>
      <c r="E11" s="11"/>
      <c r="F11" s="11">
        <f>68.59</f>
        <v>68.59</v>
      </c>
      <c r="G11" s="11"/>
      <c r="H11" s="11"/>
      <c r="I11" s="11"/>
      <c r="J11" s="4"/>
    </row>
    <row r="12" spans="1:10" ht="22.5" customHeight="1">
      <c r="A12" s="126" t="s">
        <v>189</v>
      </c>
      <c r="B12" s="127"/>
      <c r="C12" s="68" t="s">
        <v>190</v>
      </c>
      <c r="D12" s="56">
        <f>1111.34+330.76+1081.92+60.64+123.97+153.28</f>
        <v>2861.91</v>
      </c>
      <c r="E12" s="11">
        <f>1111.34+330.76+1081.92+60.64+123.97+153.28</f>
        <v>2861.91</v>
      </c>
      <c r="F12" s="11"/>
      <c r="G12" s="11"/>
      <c r="H12" s="11"/>
      <c r="I12" s="11"/>
      <c r="J12" s="4"/>
    </row>
    <row r="13" spans="1:10" ht="22.5" customHeight="1">
      <c r="A13" s="123" t="s">
        <v>113</v>
      </c>
      <c r="B13" s="124"/>
      <c r="C13" s="55" t="s">
        <v>121</v>
      </c>
      <c r="D13" s="56">
        <f>E13+F13</f>
        <v>2110.5500000000002</v>
      </c>
      <c r="E13" s="11">
        <v>340.11</v>
      </c>
      <c r="F13" s="11">
        <v>1770.44</v>
      </c>
      <c r="G13" s="11"/>
      <c r="H13" s="11"/>
      <c r="I13" s="11"/>
      <c r="J13" s="4"/>
    </row>
    <row r="14" spans="1:10" ht="22.5" customHeight="1">
      <c r="A14" s="123" t="s">
        <v>114</v>
      </c>
      <c r="B14" s="124"/>
      <c r="C14" s="55" t="s">
        <v>122</v>
      </c>
      <c r="D14" s="56">
        <f>2.5</f>
        <v>2.5</v>
      </c>
      <c r="E14" s="11"/>
      <c r="F14" s="11">
        <f>2.5</f>
        <v>2.5</v>
      </c>
      <c r="G14" s="11"/>
      <c r="H14" s="11"/>
      <c r="I14" s="11"/>
      <c r="J14" s="4"/>
    </row>
    <row r="15" spans="1:10" ht="22.5" customHeight="1">
      <c r="A15" s="123" t="s">
        <v>115</v>
      </c>
      <c r="B15" s="124"/>
      <c r="C15" s="55" t="s">
        <v>123</v>
      </c>
      <c r="D15" s="56">
        <v>1.71</v>
      </c>
      <c r="E15" s="11">
        <v>1.71</v>
      </c>
      <c r="F15" s="11"/>
      <c r="G15" s="11"/>
      <c r="H15" s="11"/>
      <c r="I15" s="11"/>
      <c r="J15" s="4"/>
    </row>
    <row r="16" spans="1:10" ht="22.5" customHeight="1">
      <c r="A16" s="123" t="s">
        <v>116</v>
      </c>
      <c r="B16" s="124"/>
      <c r="C16" s="55" t="s">
        <v>124</v>
      </c>
      <c r="D16" s="56">
        <f>83.77+210.5</f>
        <v>294.27</v>
      </c>
      <c r="E16" s="11">
        <f>83.77+210.5</f>
        <v>294.27</v>
      </c>
      <c r="F16" s="11"/>
      <c r="G16" s="11"/>
      <c r="H16" s="11"/>
      <c r="I16" s="11"/>
      <c r="J16" s="4"/>
    </row>
    <row r="17" spans="1:10" ht="22.5" customHeight="1">
      <c r="A17" s="126" t="s">
        <v>191</v>
      </c>
      <c r="B17" s="127"/>
      <c r="C17" s="68" t="s">
        <v>192</v>
      </c>
      <c r="D17" s="56">
        <f>29.12</f>
        <v>29.12</v>
      </c>
      <c r="E17" s="11">
        <f>29.12</f>
        <v>29.12</v>
      </c>
      <c r="F17" s="11"/>
      <c r="G17" s="11"/>
      <c r="H17" s="11"/>
      <c r="I17" s="11"/>
      <c r="J17" s="4"/>
    </row>
    <row r="18" spans="1:10" ht="22.5" customHeight="1">
      <c r="A18" s="126" t="s">
        <v>195</v>
      </c>
      <c r="B18" s="128"/>
      <c r="C18" s="68" t="s">
        <v>196</v>
      </c>
      <c r="D18" s="56">
        <f>28</f>
        <v>28</v>
      </c>
      <c r="E18" s="11"/>
      <c r="F18" s="11">
        <f>28</f>
        <v>28</v>
      </c>
      <c r="G18" s="11"/>
      <c r="H18" s="11"/>
      <c r="I18" s="11"/>
      <c r="J18" s="4"/>
    </row>
    <row r="19" spans="1:10" ht="22.5" customHeight="1">
      <c r="A19" s="123" t="s">
        <v>117</v>
      </c>
      <c r="B19" s="124"/>
      <c r="C19" s="55" t="s">
        <v>125</v>
      </c>
      <c r="D19" s="56">
        <f>2</f>
        <v>2</v>
      </c>
      <c r="E19" s="11"/>
      <c r="F19" s="11">
        <f>2</f>
        <v>2</v>
      </c>
      <c r="G19" s="11"/>
      <c r="H19" s="11"/>
      <c r="I19" s="11"/>
      <c r="J19" s="4"/>
    </row>
    <row r="20" spans="1:10" ht="22.5" customHeight="1">
      <c r="A20" s="123" t="s">
        <v>118</v>
      </c>
      <c r="B20" s="124"/>
      <c r="C20" s="55" t="s">
        <v>126</v>
      </c>
      <c r="D20" s="56">
        <f>81+25.35+89.64+13.63+43.38+5.85+10+11.21+5.71</f>
        <v>285.77</v>
      </c>
      <c r="E20" s="11">
        <f>81+25.35+89.64+13.63+43.38+5.85+10+11.21+5.71</f>
        <v>285.77</v>
      </c>
      <c r="F20" s="11"/>
      <c r="G20" s="11"/>
      <c r="H20" s="11"/>
      <c r="I20" s="11"/>
      <c r="J20" s="4"/>
    </row>
    <row r="21" spans="1:10" ht="22.5" customHeight="1">
      <c r="A21" s="123" t="s">
        <v>119</v>
      </c>
      <c r="B21" s="124"/>
      <c r="C21" s="55" t="s">
        <v>127</v>
      </c>
      <c r="D21" s="56">
        <f>11.6+2.2+6+14.8+18.6+6.07+0.4+0.3+2.9</f>
        <v>62.87</v>
      </c>
      <c r="E21" s="11">
        <f>11.6+2.2+6+14.8+18.6+6.07+0.4+0.3+2.9</f>
        <v>62.87</v>
      </c>
      <c r="F21" s="11"/>
      <c r="G21" s="11"/>
      <c r="H21" s="11"/>
      <c r="I21" s="11"/>
      <c r="J21" s="4"/>
    </row>
  </sheetData>
  <mergeCells count="25">
    <mergeCell ref="A20:B20"/>
    <mergeCell ref="A21:B21"/>
    <mergeCell ref="H5:H7"/>
    <mergeCell ref="A6:B7"/>
    <mergeCell ref="C6:C7"/>
    <mergeCell ref="A8:C8"/>
    <mergeCell ref="A9:C9"/>
    <mergeCell ref="A14:B14"/>
    <mergeCell ref="A11:B11"/>
    <mergeCell ref="A15:B15"/>
    <mergeCell ref="A10:B10"/>
    <mergeCell ref="A17:B17"/>
    <mergeCell ref="A12:B12"/>
    <mergeCell ref="A19:B19"/>
    <mergeCell ref="A18:B18"/>
    <mergeCell ref="A16:B16"/>
    <mergeCell ref="A13:B13"/>
    <mergeCell ref="A1:B1"/>
    <mergeCell ref="A2:I2"/>
    <mergeCell ref="A5:C5"/>
    <mergeCell ref="D5:D7"/>
    <mergeCell ref="E5:E7"/>
    <mergeCell ref="G5:G7"/>
    <mergeCell ref="F5:F7"/>
    <mergeCell ref="I5:I7"/>
  </mergeCells>
  <phoneticPr fontId="3"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R23"/>
  <sheetViews>
    <sheetView topLeftCell="D1" workbookViewId="0">
      <selection activeCell="K11" sqref="K11"/>
    </sheetView>
  </sheetViews>
  <sheetFormatPr defaultColWidth="8" defaultRowHeight="12.75"/>
  <cols>
    <col min="1" max="3" width="2.75" style="26" customWidth="1"/>
    <col min="4" max="4" width="32.75" style="26" customWidth="1"/>
    <col min="5" max="18" width="14" style="26" customWidth="1"/>
    <col min="19" max="19" width="8.5" style="26" bestFit="1" customWidth="1"/>
    <col min="20" max="16384" width="8" style="26"/>
  </cols>
  <sheetData>
    <row r="1" spans="1:18" s="21" customFormat="1" ht="20.100000000000001" customHeight="1">
      <c r="A1" s="25" t="s">
        <v>93</v>
      </c>
      <c r="B1" s="25"/>
      <c r="C1" s="25"/>
    </row>
    <row r="2" spans="1:18" s="35" customFormat="1" ht="22.5">
      <c r="A2" s="117" t="s">
        <v>104</v>
      </c>
      <c r="B2" s="117"/>
      <c r="C2" s="117"/>
      <c r="D2" s="117"/>
      <c r="E2" s="117"/>
      <c r="F2" s="117"/>
      <c r="G2" s="117"/>
      <c r="H2" s="117"/>
      <c r="I2" s="117"/>
      <c r="J2" s="117"/>
      <c r="K2" s="117"/>
      <c r="L2" s="117"/>
      <c r="M2" s="117"/>
      <c r="N2" s="117"/>
      <c r="O2" s="117"/>
      <c r="P2" s="117"/>
      <c r="Q2" s="117"/>
      <c r="R2" s="117"/>
    </row>
    <row r="3" spans="1:18" s="45" customFormat="1" ht="15" customHeight="1">
      <c r="A3" s="42"/>
      <c r="B3" s="42"/>
      <c r="C3" s="42"/>
      <c r="D3" s="42"/>
      <c r="E3" s="42"/>
      <c r="F3" s="42"/>
      <c r="G3" s="42"/>
      <c r="H3" s="42"/>
      <c r="I3" s="42"/>
      <c r="R3" s="50" t="s">
        <v>97</v>
      </c>
    </row>
    <row r="4" spans="1:18" s="37" customFormat="1" ht="14.25">
      <c r="A4" s="52" t="s">
        <v>111</v>
      </c>
      <c r="J4" s="38" t="s">
        <v>60</v>
      </c>
      <c r="R4" s="39" t="s">
        <v>32</v>
      </c>
    </row>
    <row r="5" spans="1:18" ht="26.1" customHeight="1">
      <c r="A5" s="133" t="s">
        <v>71</v>
      </c>
      <c r="B5" s="133" t="s">
        <v>60</v>
      </c>
      <c r="C5" s="133" t="s">
        <v>60</v>
      </c>
      <c r="D5" s="133" t="s">
        <v>60</v>
      </c>
      <c r="E5" s="133" t="s">
        <v>72</v>
      </c>
      <c r="F5" s="133" t="s">
        <v>60</v>
      </c>
      <c r="G5" s="133" t="s">
        <v>60</v>
      </c>
      <c r="H5" s="133" t="s">
        <v>60</v>
      </c>
      <c r="I5" s="133" t="s">
        <v>73</v>
      </c>
      <c r="J5" s="133" t="s">
        <v>60</v>
      </c>
      <c r="K5" s="133" t="s">
        <v>74</v>
      </c>
      <c r="L5" s="133" t="s">
        <v>60</v>
      </c>
      <c r="M5" s="133" t="s">
        <v>60</v>
      </c>
      <c r="N5" s="133" t="s">
        <v>60</v>
      </c>
      <c r="O5" s="133" t="s">
        <v>75</v>
      </c>
      <c r="P5" s="133" t="s">
        <v>60</v>
      </c>
      <c r="Q5" s="133" t="s">
        <v>60</v>
      </c>
      <c r="R5" s="133" t="s">
        <v>60</v>
      </c>
    </row>
    <row r="6" spans="1:18" ht="26.1" customHeight="1">
      <c r="A6" s="133" t="s">
        <v>76</v>
      </c>
      <c r="B6" s="133" t="s">
        <v>60</v>
      </c>
      <c r="C6" s="133" t="s">
        <v>60</v>
      </c>
      <c r="D6" s="133" t="s">
        <v>22</v>
      </c>
      <c r="E6" s="133" t="s">
        <v>18</v>
      </c>
      <c r="F6" s="133" t="s">
        <v>77</v>
      </c>
      <c r="G6" s="133" t="s">
        <v>78</v>
      </c>
      <c r="H6" s="133" t="s">
        <v>60</v>
      </c>
      <c r="I6" s="133" t="s">
        <v>18</v>
      </c>
      <c r="J6" s="133" t="s">
        <v>79</v>
      </c>
      <c r="K6" s="133" t="s">
        <v>18</v>
      </c>
      <c r="L6" s="133" t="s">
        <v>24</v>
      </c>
      <c r="M6" s="133" t="s">
        <v>25</v>
      </c>
      <c r="N6" s="133" t="s">
        <v>60</v>
      </c>
      <c r="O6" s="133" t="s">
        <v>18</v>
      </c>
      <c r="P6" s="133" t="s">
        <v>77</v>
      </c>
      <c r="Q6" s="133" t="s">
        <v>78</v>
      </c>
      <c r="R6" s="133" t="s">
        <v>60</v>
      </c>
    </row>
    <row r="7" spans="1:18" ht="19.350000000000001" customHeight="1">
      <c r="A7" s="133" t="s">
        <v>60</v>
      </c>
      <c r="B7" s="133" t="s">
        <v>60</v>
      </c>
      <c r="C7" s="133" t="s">
        <v>60</v>
      </c>
      <c r="D7" s="133" t="s">
        <v>60</v>
      </c>
      <c r="E7" s="133" t="s">
        <v>60</v>
      </c>
      <c r="F7" s="133" t="s">
        <v>60</v>
      </c>
      <c r="G7" s="133" t="s">
        <v>80</v>
      </c>
      <c r="H7" s="133" t="s">
        <v>81</v>
      </c>
      <c r="I7" s="133" t="s">
        <v>60</v>
      </c>
      <c r="J7" s="133" t="s">
        <v>60</v>
      </c>
      <c r="K7" s="133" t="s">
        <v>60</v>
      </c>
      <c r="L7" s="133" t="s">
        <v>60</v>
      </c>
      <c r="M7" s="133" t="s">
        <v>80</v>
      </c>
      <c r="N7" s="133" t="s">
        <v>82</v>
      </c>
      <c r="O7" s="133" t="s">
        <v>60</v>
      </c>
      <c r="P7" s="133" t="s">
        <v>60</v>
      </c>
      <c r="Q7" s="133" t="s">
        <v>80</v>
      </c>
      <c r="R7" s="133" t="s">
        <v>81</v>
      </c>
    </row>
    <row r="8" spans="1:18" ht="30.75" customHeight="1">
      <c r="A8" s="133" t="s">
        <v>60</v>
      </c>
      <c r="B8" s="133" t="s">
        <v>60</v>
      </c>
      <c r="C8" s="133" t="s">
        <v>60</v>
      </c>
      <c r="D8" s="133" t="s">
        <v>60</v>
      </c>
      <c r="E8" s="133" t="s">
        <v>60</v>
      </c>
      <c r="F8" s="133" t="s">
        <v>60</v>
      </c>
      <c r="G8" s="133" t="s">
        <v>60</v>
      </c>
      <c r="H8" s="133" t="s">
        <v>60</v>
      </c>
      <c r="I8" s="133" t="s">
        <v>60</v>
      </c>
      <c r="J8" s="133" t="s">
        <v>60</v>
      </c>
      <c r="K8" s="133" t="s">
        <v>60</v>
      </c>
      <c r="L8" s="133" t="s">
        <v>60</v>
      </c>
      <c r="M8" s="133" t="s">
        <v>60</v>
      </c>
      <c r="N8" s="133" t="s">
        <v>60</v>
      </c>
      <c r="O8" s="133" t="s">
        <v>60</v>
      </c>
      <c r="P8" s="133" t="s">
        <v>60</v>
      </c>
      <c r="Q8" s="133" t="s">
        <v>60</v>
      </c>
      <c r="R8" s="133" t="s">
        <v>60</v>
      </c>
    </row>
    <row r="9" spans="1:18" ht="26.1" customHeight="1">
      <c r="A9" s="134" t="s">
        <v>83</v>
      </c>
      <c r="B9" s="134" t="s">
        <v>84</v>
      </c>
      <c r="C9" s="134" t="s">
        <v>85</v>
      </c>
      <c r="D9" s="28" t="s">
        <v>23</v>
      </c>
      <c r="E9" s="29" t="s">
        <v>0</v>
      </c>
      <c r="F9" s="29" t="s">
        <v>1</v>
      </c>
      <c r="G9" s="29" t="s">
        <v>2</v>
      </c>
      <c r="H9" s="29" t="s">
        <v>3</v>
      </c>
      <c r="I9" s="29" t="s">
        <v>4</v>
      </c>
      <c r="J9" s="29" t="s">
        <v>5</v>
      </c>
      <c r="K9" s="29" t="s">
        <v>6</v>
      </c>
      <c r="L9" s="29" t="s">
        <v>7</v>
      </c>
      <c r="M9" s="29" t="s">
        <v>8</v>
      </c>
      <c r="N9" s="29" t="s">
        <v>9</v>
      </c>
      <c r="O9" s="29" t="s">
        <v>10</v>
      </c>
      <c r="P9" s="29" t="s">
        <v>11</v>
      </c>
      <c r="Q9" s="29" t="s">
        <v>12</v>
      </c>
      <c r="R9" s="29" t="s">
        <v>13</v>
      </c>
    </row>
    <row r="10" spans="1:18" ht="26.1" customHeight="1">
      <c r="A10" s="134" t="s">
        <v>60</v>
      </c>
      <c r="B10" s="134" t="s">
        <v>60</v>
      </c>
      <c r="C10" s="134" t="s">
        <v>60</v>
      </c>
      <c r="D10" s="28" t="s">
        <v>18</v>
      </c>
      <c r="E10" s="30">
        <f>F10+G10</f>
        <v>1656.1799999999998</v>
      </c>
      <c r="F10" s="30">
        <f>SUM(F11:F23)</f>
        <v>997.25999999999988</v>
      </c>
      <c r="G10" s="30">
        <f>SUM(G11:G23)</f>
        <v>658.92000000000007</v>
      </c>
      <c r="H10" s="30"/>
      <c r="I10" s="30">
        <f>SUM(I11:I23)</f>
        <v>7187.5299999999988</v>
      </c>
      <c r="J10" s="30"/>
      <c r="K10" s="30">
        <f>SUM(K11:K23)</f>
        <v>6383.4999999999991</v>
      </c>
      <c r="L10" s="30">
        <f>SUM(L11:L23)</f>
        <v>4645.22</v>
      </c>
      <c r="M10" s="30">
        <f>SUM(M11:M23)</f>
        <v>1738.28</v>
      </c>
      <c r="N10" s="30"/>
      <c r="O10" s="30">
        <f>SUM(O11:O23)</f>
        <v>2460.21</v>
      </c>
      <c r="P10" s="30">
        <f>SUM(P11:P23)</f>
        <v>1108.56</v>
      </c>
      <c r="Q10" s="30">
        <f>SUM(Q11:Q23)</f>
        <v>1351.6499999999999</v>
      </c>
      <c r="R10" s="30"/>
    </row>
    <row r="11" spans="1:18" ht="26.1" customHeight="1">
      <c r="A11" s="129" t="s">
        <v>128</v>
      </c>
      <c r="B11" s="130"/>
      <c r="C11" s="131"/>
      <c r="D11" s="55" t="s">
        <v>120</v>
      </c>
      <c r="E11" s="30">
        <f>2.52+105.2+0.1</f>
        <v>107.82</v>
      </c>
      <c r="F11" s="30">
        <f>2.52+105.2+0.1</f>
        <v>107.82</v>
      </c>
      <c r="G11" s="30"/>
      <c r="H11" s="30"/>
      <c r="I11" s="30">
        <v>723.13</v>
      </c>
      <c r="J11" s="30"/>
      <c r="K11" s="30">
        <f>64.88+602.33+161.79</f>
        <v>829</v>
      </c>
      <c r="L11" s="30">
        <f>64.88+602.33+161.79</f>
        <v>829</v>
      </c>
      <c r="M11" s="30"/>
      <c r="N11" s="30"/>
      <c r="O11" s="30">
        <f>1.74+0.21</f>
        <v>1.95</v>
      </c>
      <c r="P11" s="30">
        <f>1.74+0.21</f>
        <v>1.95</v>
      </c>
      <c r="Q11" s="30"/>
      <c r="R11" s="30"/>
    </row>
    <row r="12" spans="1:18" ht="26.1" customHeight="1">
      <c r="A12" s="132" t="s">
        <v>197</v>
      </c>
      <c r="B12" s="130"/>
      <c r="C12" s="131"/>
      <c r="D12" s="68" t="s">
        <v>194</v>
      </c>
      <c r="E12" s="30">
        <v>19</v>
      </c>
      <c r="F12" s="30"/>
      <c r="G12" s="30">
        <v>19</v>
      </c>
      <c r="H12" s="30"/>
      <c r="I12" s="30">
        <f>99.2</f>
        <v>99.2</v>
      </c>
      <c r="J12" s="30"/>
      <c r="K12" s="30">
        <f>68.59</f>
        <v>68.59</v>
      </c>
      <c r="L12" s="30"/>
      <c r="M12" s="30">
        <v>68.59</v>
      </c>
      <c r="N12" s="30"/>
      <c r="O12" s="30">
        <f>19+30.61</f>
        <v>49.61</v>
      </c>
      <c r="P12" s="30"/>
      <c r="Q12" s="30">
        <f>19+30.61</f>
        <v>49.61</v>
      </c>
      <c r="R12" s="30"/>
    </row>
    <row r="13" spans="1:18" ht="26.1" customHeight="1">
      <c r="A13" s="132" t="s">
        <v>198</v>
      </c>
      <c r="B13" s="130"/>
      <c r="C13" s="131"/>
      <c r="D13" s="68" t="s">
        <v>190</v>
      </c>
      <c r="E13" s="30">
        <v>826.56</v>
      </c>
      <c r="F13" s="30">
        <f>779.5+47.06</f>
        <v>826.56</v>
      </c>
      <c r="G13" s="30"/>
      <c r="H13" s="30"/>
      <c r="I13" s="30">
        <f>2483+304.2</f>
        <v>2787.2</v>
      </c>
      <c r="J13" s="30"/>
      <c r="K13" s="30">
        <f>L13</f>
        <v>2858.4700000000003</v>
      </c>
      <c r="L13" s="30">
        <f>2527.71+330.76</f>
        <v>2858.4700000000003</v>
      </c>
      <c r="M13" s="30"/>
      <c r="N13" s="30"/>
      <c r="O13" s="30">
        <f>P13</f>
        <v>755.28</v>
      </c>
      <c r="P13" s="30">
        <f>734.78+20.5</f>
        <v>755.28</v>
      </c>
      <c r="Q13" s="30"/>
      <c r="R13" s="30"/>
    </row>
    <row r="14" spans="1:18" ht="26.1" customHeight="1">
      <c r="A14" s="132" t="s">
        <v>199</v>
      </c>
      <c r="B14" s="130"/>
      <c r="C14" s="131"/>
      <c r="D14" s="55" t="s">
        <v>121</v>
      </c>
      <c r="E14" s="30">
        <f>F14+G14</f>
        <v>625.05000000000007</v>
      </c>
      <c r="F14" s="30">
        <v>5.13</v>
      </c>
      <c r="G14" s="69">
        <f>319.06+300.86</f>
        <v>619.92000000000007</v>
      </c>
      <c r="H14" s="30"/>
      <c r="I14" s="30">
        <f>2879.7</f>
        <v>2879.7</v>
      </c>
      <c r="J14" s="30"/>
      <c r="K14" s="30">
        <f>L14+M14</f>
        <v>1921.2</v>
      </c>
      <c r="L14" s="30">
        <v>284.01</v>
      </c>
      <c r="M14" s="30">
        <v>1637.19</v>
      </c>
      <c r="N14" s="30"/>
      <c r="O14" s="30">
        <f>P14+Q14</f>
        <v>1583.54</v>
      </c>
      <c r="P14" s="30">
        <v>301.5</v>
      </c>
      <c r="Q14" s="30">
        <f>798.37+483.67</f>
        <v>1282.04</v>
      </c>
      <c r="R14" s="30"/>
    </row>
    <row r="15" spans="1:18" ht="26.1" customHeight="1">
      <c r="A15" s="135" t="s">
        <v>200</v>
      </c>
      <c r="B15" s="136"/>
      <c r="C15" s="137"/>
      <c r="D15" s="55" t="s">
        <v>122</v>
      </c>
      <c r="E15" s="30"/>
      <c r="F15" s="30"/>
      <c r="G15" s="30"/>
      <c r="H15" s="30"/>
      <c r="I15" s="30">
        <v>2.5</v>
      </c>
      <c r="J15" s="30"/>
      <c r="K15" s="30">
        <v>2.5</v>
      </c>
      <c r="L15" s="30"/>
      <c r="M15" s="30">
        <v>2.5</v>
      </c>
      <c r="N15" s="30"/>
      <c r="O15" s="30"/>
      <c r="P15" s="30"/>
      <c r="Q15" s="30"/>
      <c r="R15" s="30"/>
    </row>
    <row r="16" spans="1:18" ht="26.1" customHeight="1">
      <c r="A16" s="135" t="s">
        <v>201</v>
      </c>
      <c r="B16" s="136"/>
      <c r="C16" s="137"/>
      <c r="D16" s="55" t="s">
        <v>123</v>
      </c>
      <c r="E16" s="30">
        <v>1.36</v>
      </c>
      <c r="F16" s="30">
        <v>1.36</v>
      </c>
      <c r="G16" s="30"/>
      <c r="H16" s="30"/>
      <c r="I16" s="30">
        <f>0.4+0.2+0.04+1+1.3</f>
        <v>2.9400000000000004</v>
      </c>
      <c r="J16" s="30"/>
      <c r="K16" s="30">
        <v>1.71</v>
      </c>
      <c r="L16" s="30">
        <v>1.71</v>
      </c>
      <c r="M16" s="30"/>
      <c r="N16" s="30"/>
      <c r="O16" s="30">
        <f>0.8+0.5+1.3</f>
        <v>2.6</v>
      </c>
      <c r="P16" s="30">
        <f>0.8+0.5+1.3</f>
        <v>2.6</v>
      </c>
      <c r="Q16" s="30"/>
      <c r="R16" s="30"/>
    </row>
    <row r="17" spans="1:18" ht="26.1" customHeight="1">
      <c r="A17" s="132" t="s">
        <v>207</v>
      </c>
      <c r="B17" s="138"/>
      <c r="C17" s="139"/>
      <c r="D17" s="68" t="s">
        <v>208</v>
      </c>
      <c r="E17" s="30">
        <f>20</f>
        <v>20</v>
      </c>
      <c r="F17" s="30"/>
      <c r="G17" s="30">
        <f>20</f>
        <v>20</v>
      </c>
      <c r="H17" s="30"/>
      <c r="I17" s="30"/>
      <c r="J17" s="30"/>
      <c r="K17" s="30"/>
      <c r="L17" s="30"/>
      <c r="M17" s="30"/>
      <c r="N17" s="30"/>
      <c r="O17" s="30">
        <f>20</f>
        <v>20</v>
      </c>
      <c r="P17" s="30"/>
      <c r="Q17" s="30">
        <f>20</f>
        <v>20</v>
      </c>
      <c r="R17" s="30"/>
    </row>
    <row r="18" spans="1:18" ht="26.1" customHeight="1">
      <c r="A18" s="132" t="s">
        <v>202</v>
      </c>
      <c r="B18" s="130"/>
      <c r="C18" s="131"/>
      <c r="D18" s="55" t="s">
        <v>124</v>
      </c>
      <c r="E18" s="30">
        <f>0.1+11.73</f>
        <v>11.83</v>
      </c>
      <c r="F18" s="30">
        <f>0.1+11.73</f>
        <v>11.83</v>
      </c>
      <c r="G18" s="30"/>
      <c r="H18" s="30"/>
      <c r="I18" s="30">
        <v>295.12</v>
      </c>
      <c r="J18" s="30"/>
      <c r="K18" s="30">
        <f>210.5+83.77</f>
        <v>294.27</v>
      </c>
      <c r="L18" s="30">
        <f>210.5+83.77</f>
        <v>294.27</v>
      </c>
      <c r="M18" s="30"/>
      <c r="N18" s="30"/>
      <c r="O18" s="30">
        <f>12.68</f>
        <v>12.68</v>
      </c>
      <c r="P18" s="30">
        <f>12.68</f>
        <v>12.68</v>
      </c>
      <c r="Q18" s="30"/>
      <c r="R18" s="30"/>
    </row>
    <row r="19" spans="1:18" ht="26.1" customHeight="1">
      <c r="A19" s="135" t="s">
        <v>203</v>
      </c>
      <c r="B19" s="136"/>
      <c r="C19" s="137"/>
      <c r="D19" s="68" t="s">
        <v>192</v>
      </c>
      <c r="E19" s="30"/>
      <c r="F19" s="30"/>
      <c r="G19" s="30"/>
      <c r="H19" s="30"/>
      <c r="I19" s="30">
        <f>29.12</f>
        <v>29.12</v>
      </c>
      <c r="J19" s="30"/>
      <c r="K19" s="30">
        <f>29.12</f>
        <v>29.12</v>
      </c>
      <c r="L19" s="30">
        <f>29.12</f>
        <v>29.12</v>
      </c>
      <c r="M19" s="30"/>
      <c r="N19" s="30"/>
      <c r="O19" s="30"/>
      <c r="P19" s="30"/>
      <c r="Q19" s="30"/>
      <c r="R19" s="30"/>
    </row>
    <row r="20" spans="1:18" ht="26.1" customHeight="1">
      <c r="A20" s="135" t="s">
        <v>204</v>
      </c>
      <c r="B20" s="136"/>
      <c r="C20" s="137"/>
      <c r="D20" s="68" t="s">
        <v>196</v>
      </c>
      <c r="E20" s="30"/>
      <c r="F20" s="30"/>
      <c r="G20" s="30"/>
      <c r="H20" s="30"/>
      <c r="I20" s="30">
        <v>28</v>
      </c>
      <c r="J20" s="30"/>
      <c r="K20" s="30">
        <v>28</v>
      </c>
      <c r="L20" s="30"/>
      <c r="M20" s="30">
        <v>28</v>
      </c>
      <c r="N20" s="30"/>
      <c r="O20" s="30"/>
      <c r="P20" s="30"/>
      <c r="Q20" s="30"/>
      <c r="R20" s="30"/>
    </row>
    <row r="21" spans="1:18" ht="26.1" customHeight="1">
      <c r="A21" s="132" t="s">
        <v>205</v>
      </c>
      <c r="B21" s="130"/>
      <c r="C21" s="131"/>
      <c r="D21" s="55" t="s">
        <v>125</v>
      </c>
      <c r="E21" s="30"/>
      <c r="F21" s="30"/>
      <c r="G21" s="30"/>
      <c r="H21" s="30"/>
      <c r="I21" s="30">
        <v>2</v>
      </c>
      <c r="J21" s="30"/>
      <c r="K21" s="30">
        <v>2</v>
      </c>
      <c r="L21" s="30"/>
      <c r="M21" s="30">
        <v>2</v>
      </c>
      <c r="N21" s="30"/>
      <c r="O21" s="30"/>
      <c r="P21" s="30"/>
      <c r="Q21" s="30"/>
      <c r="R21" s="30"/>
    </row>
    <row r="22" spans="1:18" ht="26.1" customHeight="1">
      <c r="A22" s="132" t="s">
        <v>206</v>
      </c>
      <c r="B22" s="130"/>
      <c r="C22" s="131"/>
      <c r="D22" s="55" t="s">
        <v>126</v>
      </c>
      <c r="E22" s="30">
        <f>0.09+7.66+5.12+5.13</f>
        <v>18</v>
      </c>
      <c r="F22" s="30">
        <f>0.09+7.66+5.12+5.13</f>
        <v>18</v>
      </c>
      <c r="G22" s="30"/>
      <c r="H22" s="30"/>
      <c r="I22" s="30">
        <f>5.71+11.79+9.98+5.85+43.38+13.63+89.5+23.05+79.63</f>
        <v>282.52</v>
      </c>
      <c r="J22" s="30"/>
      <c r="K22" s="30">
        <f>5.71+11.21+10+5.85+43.38+13.63+89.64+25.35+81</f>
        <v>285.77</v>
      </c>
      <c r="L22" s="30">
        <f>5.71+11.21+10+5.85+43.38+13.63+89.64+25.35+81</f>
        <v>285.77</v>
      </c>
      <c r="M22" s="30"/>
      <c r="N22" s="30"/>
      <c r="O22" s="30">
        <v>14.76</v>
      </c>
      <c r="P22" s="30">
        <v>14.76</v>
      </c>
      <c r="Q22" s="30"/>
      <c r="R22" s="30"/>
    </row>
    <row r="23" spans="1:18" ht="26.1" customHeight="1">
      <c r="A23" s="129" t="s">
        <v>129</v>
      </c>
      <c r="B23" s="130"/>
      <c r="C23" s="131"/>
      <c r="D23" s="55" t="s">
        <v>127</v>
      </c>
      <c r="E23" s="30">
        <v>26.56</v>
      </c>
      <c r="F23" s="30">
        <v>26.56</v>
      </c>
      <c r="G23" s="30"/>
      <c r="H23" s="30"/>
      <c r="I23" s="30">
        <f>5.4+0.3+0.4+3.7+19.1+7.4+6+2.2+11.6</f>
        <v>56.100000000000009</v>
      </c>
      <c r="J23" s="30"/>
      <c r="K23" s="30">
        <f>2.9+0.3+0.4+6.07+18.6+14.8+6+2.2+11.6</f>
        <v>62.870000000000012</v>
      </c>
      <c r="L23" s="30">
        <f>2.9+0.3+0.4+6.07+18.6+14.8+6+2.2+11.6</f>
        <v>62.870000000000012</v>
      </c>
      <c r="M23" s="30"/>
      <c r="N23" s="30"/>
      <c r="O23" s="30">
        <f>2.5+0.17+17.1+0.02</f>
        <v>19.790000000000003</v>
      </c>
      <c r="P23" s="30">
        <f>2.5+0.17+17.1+0.02</f>
        <v>19.790000000000003</v>
      </c>
      <c r="Q23" s="30"/>
      <c r="R23" s="30"/>
    </row>
  </sheetData>
  <mergeCells count="41">
    <mergeCell ref="A15:C15"/>
    <mergeCell ref="A21:C21"/>
    <mergeCell ref="A23:C23"/>
    <mergeCell ref="A22:C22"/>
    <mergeCell ref="A17:C17"/>
    <mergeCell ref="A20:C20"/>
    <mergeCell ref="A19:C19"/>
    <mergeCell ref="A2:R2"/>
    <mergeCell ref="A5:D5"/>
    <mergeCell ref="E5:H5"/>
    <mergeCell ref="I5:J5"/>
    <mergeCell ref="K5:N5"/>
    <mergeCell ref="O5:R5"/>
    <mergeCell ref="Q7:Q8"/>
    <mergeCell ref="R7:R8"/>
    <mergeCell ref="J6:J8"/>
    <mergeCell ref="K6:K8"/>
    <mergeCell ref="A6:C8"/>
    <mergeCell ref="D6:D8"/>
    <mergeCell ref="E6:E8"/>
    <mergeCell ref="F6:F8"/>
    <mergeCell ref="L6:L8"/>
    <mergeCell ref="M6:N6"/>
    <mergeCell ref="O6:O8"/>
    <mergeCell ref="P6:P8"/>
    <mergeCell ref="G6:H6"/>
    <mergeCell ref="Q6:R6"/>
    <mergeCell ref="G7:G8"/>
    <mergeCell ref="H7:H8"/>
    <mergeCell ref="M7:M8"/>
    <mergeCell ref="N7:N8"/>
    <mergeCell ref="A11:C11"/>
    <mergeCell ref="A18:C18"/>
    <mergeCell ref="I6:I8"/>
    <mergeCell ref="A9:A10"/>
    <mergeCell ref="B9:B10"/>
    <mergeCell ref="C9:C10"/>
    <mergeCell ref="A12:C12"/>
    <mergeCell ref="A13:C13"/>
    <mergeCell ref="A14:C14"/>
    <mergeCell ref="A16:C16"/>
  </mergeCells>
  <phoneticPr fontId="3" type="noConversion"/>
  <printOptions horizontalCentered="1"/>
  <pageMargins left="0.75138888888888888" right="0.75138888888888888" top="1" bottom="1" header="0.5" footer="0.5"/>
  <pageSetup paperSize="9" scale="51" fitToHeight="0"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R16"/>
  <sheetViews>
    <sheetView workbookViewId="0">
      <selection activeCell="H11" sqref="H11"/>
    </sheetView>
  </sheetViews>
  <sheetFormatPr defaultColWidth="8" defaultRowHeight="12.75"/>
  <cols>
    <col min="1" max="3" width="2.75" style="26" customWidth="1"/>
    <col min="4" max="4" width="32.75" style="26" customWidth="1"/>
    <col min="5" max="18" width="14" style="26" customWidth="1"/>
    <col min="19" max="19" width="8.5" style="26" bestFit="1" customWidth="1"/>
    <col min="20" max="16384" width="8" style="26"/>
  </cols>
  <sheetData>
    <row r="1" spans="1:18" s="21" customFormat="1" ht="20.100000000000001" customHeight="1">
      <c r="A1" s="25" t="s">
        <v>92</v>
      </c>
      <c r="B1" s="25"/>
      <c r="C1" s="25"/>
    </row>
    <row r="2" spans="1:18" ht="20.25">
      <c r="A2" s="34"/>
      <c r="B2" s="34"/>
      <c r="C2" s="34"/>
      <c r="D2" s="34"/>
      <c r="E2" s="34"/>
      <c r="F2" s="34"/>
      <c r="G2" s="34"/>
      <c r="H2" s="34"/>
      <c r="I2" s="34"/>
      <c r="J2" s="33" t="s">
        <v>105</v>
      </c>
      <c r="K2" s="34"/>
      <c r="L2" s="34"/>
      <c r="M2" s="34"/>
    </row>
    <row r="3" spans="1:18" s="45" customFormat="1" ht="15" customHeight="1">
      <c r="A3" s="42"/>
      <c r="B3" s="42"/>
      <c r="C3" s="42"/>
      <c r="D3" s="42"/>
      <c r="E3" s="42"/>
      <c r="F3" s="42"/>
      <c r="G3" s="42"/>
      <c r="H3" s="42"/>
      <c r="I3" s="42"/>
      <c r="R3" s="50" t="s">
        <v>98</v>
      </c>
    </row>
    <row r="4" spans="1:18" s="37" customFormat="1" ht="14.25">
      <c r="A4" s="58" t="s">
        <v>111</v>
      </c>
      <c r="J4" s="38" t="s">
        <v>60</v>
      </c>
      <c r="R4" s="39" t="s">
        <v>32</v>
      </c>
    </row>
    <row r="5" spans="1:18" ht="26.1" customHeight="1">
      <c r="A5" s="133" t="s">
        <v>71</v>
      </c>
      <c r="B5" s="133" t="s">
        <v>60</v>
      </c>
      <c r="C5" s="133" t="s">
        <v>60</v>
      </c>
      <c r="D5" s="133" t="s">
        <v>60</v>
      </c>
      <c r="E5" s="133" t="s">
        <v>72</v>
      </c>
      <c r="F5" s="133" t="s">
        <v>60</v>
      </c>
      <c r="G5" s="133" t="s">
        <v>60</v>
      </c>
      <c r="H5" s="133" t="s">
        <v>60</v>
      </c>
      <c r="I5" s="133" t="s">
        <v>73</v>
      </c>
      <c r="J5" s="133" t="s">
        <v>60</v>
      </c>
      <c r="K5" s="133" t="s">
        <v>74</v>
      </c>
      <c r="L5" s="133" t="s">
        <v>60</v>
      </c>
      <c r="M5" s="133" t="s">
        <v>60</v>
      </c>
      <c r="N5" s="133" t="s">
        <v>60</v>
      </c>
      <c r="O5" s="133" t="s">
        <v>75</v>
      </c>
      <c r="P5" s="133" t="s">
        <v>60</v>
      </c>
      <c r="Q5" s="133" t="s">
        <v>60</v>
      </c>
      <c r="R5" s="133" t="s">
        <v>60</v>
      </c>
    </row>
    <row r="6" spans="1:18" ht="26.1" customHeight="1">
      <c r="A6" s="133" t="s">
        <v>76</v>
      </c>
      <c r="B6" s="133" t="s">
        <v>60</v>
      </c>
      <c r="C6" s="133" t="s">
        <v>60</v>
      </c>
      <c r="D6" s="133" t="s">
        <v>86</v>
      </c>
      <c r="E6" s="133" t="s">
        <v>18</v>
      </c>
      <c r="F6" s="133" t="s">
        <v>77</v>
      </c>
      <c r="G6" s="133" t="s">
        <v>78</v>
      </c>
      <c r="H6" s="133" t="s">
        <v>60</v>
      </c>
      <c r="I6" s="133" t="s">
        <v>18</v>
      </c>
      <c r="J6" s="133" t="s">
        <v>79</v>
      </c>
      <c r="K6" s="133" t="s">
        <v>18</v>
      </c>
      <c r="L6" s="133" t="s">
        <v>24</v>
      </c>
      <c r="M6" s="133" t="s">
        <v>25</v>
      </c>
      <c r="N6" s="133" t="s">
        <v>60</v>
      </c>
      <c r="O6" s="133" t="s">
        <v>18</v>
      </c>
      <c r="P6" s="133" t="s">
        <v>77</v>
      </c>
      <c r="Q6" s="133" t="s">
        <v>78</v>
      </c>
      <c r="R6" s="133" t="s">
        <v>60</v>
      </c>
    </row>
    <row r="7" spans="1:18" ht="15.4" customHeight="1">
      <c r="A7" s="133" t="s">
        <v>60</v>
      </c>
      <c r="B7" s="133" t="s">
        <v>60</v>
      </c>
      <c r="C7" s="133" t="s">
        <v>60</v>
      </c>
      <c r="D7" s="133" t="s">
        <v>60</v>
      </c>
      <c r="E7" s="133" t="s">
        <v>60</v>
      </c>
      <c r="F7" s="133" t="s">
        <v>60</v>
      </c>
      <c r="G7" s="133" t="s">
        <v>80</v>
      </c>
      <c r="H7" s="133" t="s">
        <v>81</v>
      </c>
      <c r="I7" s="133" t="s">
        <v>60</v>
      </c>
      <c r="J7" s="133" t="s">
        <v>60</v>
      </c>
      <c r="K7" s="133" t="s">
        <v>60</v>
      </c>
      <c r="L7" s="133" t="s">
        <v>80</v>
      </c>
      <c r="M7" s="133" t="s">
        <v>80</v>
      </c>
      <c r="N7" s="133" t="s">
        <v>82</v>
      </c>
      <c r="O7" s="133" t="s">
        <v>60</v>
      </c>
      <c r="P7" s="133" t="s">
        <v>60</v>
      </c>
      <c r="Q7" s="133" t="s">
        <v>80</v>
      </c>
      <c r="R7" s="133" t="s">
        <v>81</v>
      </c>
    </row>
    <row r="8" spans="1:18" ht="30.75" customHeight="1">
      <c r="A8" s="133" t="s">
        <v>60</v>
      </c>
      <c r="B8" s="133" t="s">
        <v>60</v>
      </c>
      <c r="C8" s="133" t="s">
        <v>60</v>
      </c>
      <c r="D8" s="133" t="s">
        <v>60</v>
      </c>
      <c r="E8" s="133" t="s">
        <v>60</v>
      </c>
      <c r="F8" s="133" t="s">
        <v>60</v>
      </c>
      <c r="G8" s="133" t="s">
        <v>60</v>
      </c>
      <c r="H8" s="133" t="s">
        <v>60</v>
      </c>
      <c r="I8" s="133" t="s">
        <v>60</v>
      </c>
      <c r="J8" s="133" t="s">
        <v>60</v>
      </c>
      <c r="K8" s="133" t="s">
        <v>60</v>
      </c>
      <c r="L8" s="133" t="s">
        <v>60</v>
      </c>
      <c r="M8" s="133" t="s">
        <v>60</v>
      </c>
      <c r="N8" s="133" t="s">
        <v>60</v>
      </c>
      <c r="O8" s="133" t="s">
        <v>60</v>
      </c>
      <c r="P8" s="133" t="s">
        <v>60</v>
      </c>
      <c r="Q8" s="133" t="s">
        <v>60</v>
      </c>
      <c r="R8" s="133" t="s">
        <v>60</v>
      </c>
    </row>
    <row r="9" spans="1:18" ht="26.1" customHeight="1">
      <c r="A9" s="134" t="s">
        <v>83</v>
      </c>
      <c r="B9" s="134" t="s">
        <v>84</v>
      </c>
      <c r="C9" s="134" t="s">
        <v>85</v>
      </c>
      <c r="D9" s="28" t="s">
        <v>23</v>
      </c>
      <c r="E9" s="29" t="s">
        <v>0</v>
      </c>
      <c r="F9" s="29" t="s">
        <v>1</v>
      </c>
      <c r="G9" s="29" t="s">
        <v>2</v>
      </c>
      <c r="H9" s="29" t="s">
        <v>3</v>
      </c>
      <c r="I9" s="29" t="s">
        <v>4</v>
      </c>
      <c r="J9" s="29" t="s">
        <v>5</v>
      </c>
      <c r="K9" s="29" t="s">
        <v>6</v>
      </c>
      <c r="L9" s="29" t="s">
        <v>7</v>
      </c>
      <c r="M9" s="29" t="s">
        <v>8</v>
      </c>
      <c r="N9" s="29" t="s">
        <v>9</v>
      </c>
      <c r="O9" s="29" t="s">
        <v>10</v>
      </c>
      <c r="P9" s="29" t="s">
        <v>11</v>
      </c>
      <c r="Q9" s="29" t="s">
        <v>12</v>
      </c>
      <c r="R9" s="29" t="s">
        <v>13</v>
      </c>
    </row>
    <row r="10" spans="1:18" ht="26.1" customHeight="1">
      <c r="A10" s="134" t="s">
        <v>60</v>
      </c>
      <c r="B10" s="134" t="s">
        <v>60</v>
      </c>
      <c r="C10" s="134" t="s">
        <v>60</v>
      </c>
      <c r="D10" s="28" t="s">
        <v>18</v>
      </c>
      <c r="E10" s="30" t="s">
        <v>60</v>
      </c>
      <c r="F10" s="30" t="s">
        <v>60</v>
      </c>
      <c r="G10" s="30" t="s">
        <v>60</v>
      </c>
      <c r="H10" s="30" t="s">
        <v>60</v>
      </c>
      <c r="I10" s="30" t="s">
        <v>60</v>
      </c>
      <c r="J10" s="30" t="s">
        <v>60</v>
      </c>
      <c r="K10" s="30" t="s">
        <v>60</v>
      </c>
      <c r="L10" s="30" t="s">
        <v>60</v>
      </c>
      <c r="M10" s="30" t="s">
        <v>60</v>
      </c>
      <c r="N10" s="30" t="s">
        <v>60</v>
      </c>
      <c r="O10" s="30" t="s">
        <v>60</v>
      </c>
      <c r="P10" s="30" t="s">
        <v>60</v>
      </c>
      <c r="Q10" s="30" t="s">
        <v>60</v>
      </c>
      <c r="R10" s="30" t="s">
        <v>60</v>
      </c>
    </row>
    <row r="11" spans="1:18" ht="26.1" customHeight="1">
      <c r="A11" s="140" t="s">
        <v>60</v>
      </c>
      <c r="B11" s="140" t="s">
        <v>60</v>
      </c>
      <c r="C11" s="140" t="s">
        <v>60</v>
      </c>
      <c r="D11" s="31" t="s">
        <v>60</v>
      </c>
      <c r="E11" s="30" t="s">
        <v>60</v>
      </c>
      <c r="F11" s="30" t="s">
        <v>60</v>
      </c>
      <c r="G11" s="30" t="s">
        <v>60</v>
      </c>
      <c r="H11" s="30" t="s">
        <v>60</v>
      </c>
      <c r="I11" s="30" t="s">
        <v>60</v>
      </c>
      <c r="J11" s="30" t="s">
        <v>60</v>
      </c>
      <c r="K11" s="30" t="s">
        <v>60</v>
      </c>
      <c r="L11" s="30" t="s">
        <v>60</v>
      </c>
      <c r="M11" s="30" t="s">
        <v>60</v>
      </c>
      <c r="N11" s="30" t="s">
        <v>60</v>
      </c>
      <c r="O11" s="30" t="s">
        <v>60</v>
      </c>
      <c r="P11" s="30" t="s">
        <v>60</v>
      </c>
      <c r="Q11" s="30" t="s">
        <v>60</v>
      </c>
      <c r="R11" s="30" t="s">
        <v>60</v>
      </c>
    </row>
    <row r="12" spans="1:18" ht="26.1" customHeight="1">
      <c r="A12" s="140" t="s">
        <v>60</v>
      </c>
      <c r="B12" s="140" t="s">
        <v>60</v>
      </c>
      <c r="C12" s="140" t="s">
        <v>60</v>
      </c>
      <c r="D12" s="31" t="s">
        <v>60</v>
      </c>
      <c r="E12" s="30" t="s">
        <v>60</v>
      </c>
      <c r="F12" s="30" t="s">
        <v>60</v>
      </c>
      <c r="G12" s="30" t="s">
        <v>60</v>
      </c>
      <c r="H12" s="30" t="s">
        <v>60</v>
      </c>
      <c r="I12" s="30" t="s">
        <v>60</v>
      </c>
      <c r="J12" s="30" t="s">
        <v>60</v>
      </c>
      <c r="K12" s="30" t="s">
        <v>60</v>
      </c>
      <c r="L12" s="30" t="s">
        <v>60</v>
      </c>
      <c r="M12" s="30" t="s">
        <v>60</v>
      </c>
      <c r="N12" s="30" t="s">
        <v>60</v>
      </c>
      <c r="O12" s="30" t="s">
        <v>60</v>
      </c>
      <c r="P12" s="30" t="s">
        <v>60</v>
      </c>
      <c r="Q12" s="30" t="s">
        <v>60</v>
      </c>
      <c r="R12" s="30" t="s">
        <v>60</v>
      </c>
    </row>
    <row r="13" spans="1:18" ht="26.1" customHeight="1">
      <c r="A13" s="140" t="s">
        <v>60</v>
      </c>
      <c r="B13" s="140" t="s">
        <v>60</v>
      </c>
      <c r="C13" s="140" t="s">
        <v>60</v>
      </c>
      <c r="D13" s="31" t="s">
        <v>60</v>
      </c>
      <c r="E13" s="30" t="s">
        <v>60</v>
      </c>
      <c r="F13" s="30" t="s">
        <v>60</v>
      </c>
      <c r="G13" s="30" t="s">
        <v>60</v>
      </c>
      <c r="H13" s="30" t="s">
        <v>60</v>
      </c>
      <c r="I13" s="30" t="s">
        <v>60</v>
      </c>
      <c r="J13" s="30" t="s">
        <v>60</v>
      </c>
      <c r="K13" s="30" t="s">
        <v>60</v>
      </c>
      <c r="L13" s="30" t="s">
        <v>60</v>
      </c>
      <c r="M13" s="30" t="s">
        <v>60</v>
      </c>
      <c r="N13" s="30" t="s">
        <v>60</v>
      </c>
      <c r="O13" s="30" t="s">
        <v>60</v>
      </c>
      <c r="P13" s="30" t="s">
        <v>60</v>
      </c>
      <c r="Q13" s="30" t="s">
        <v>60</v>
      </c>
      <c r="R13" s="30" t="s">
        <v>60</v>
      </c>
    </row>
    <row r="14" spans="1:18" ht="26.1" customHeight="1">
      <c r="A14" s="140" t="s">
        <v>60</v>
      </c>
      <c r="B14" s="140" t="s">
        <v>60</v>
      </c>
      <c r="C14" s="140" t="s">
        <v>60</v>
      </c>
      <c r="D14" s="31" t="s">
        <v>60</v>
      </c>
      <c r="E14" s="30" t="s">
        <v>60</v>
      </c>
      <c r="F14" s="30" t="s">
        <v>60</v>
      </c>
      <c r="G14" s="30" t="s">
        <v>60</v>
      </c>
      <c r="H14" s="30" t="s">
        <v>60</v>
      </c>
      <c r="I14" s="30" t="s">
        <v>60</v>
      </c>
      <c r="J14" s="30" t="s">
        <v>60</v>
      </c>
      <c r="K14" s="30" t="s">
        <v>60</v>
      </c>
      <c r="L14" s="30" t="s">
        <v>60</v>
      </c>
      <c r="M14" s="30" t="s">
        <v>60</v>
      </c>
      <c r="N14" s="30" t="s">
        <v>60</v>
      </c>
      <c r="O14" s="30" t="s">
        <v>60</v>
      </c>
      <c r="P14" s="30" t="s">
        <v>60</v>
      </c>
      <c r="Q14" s="30" t="s">
        <v>60</v>
      </c>
      <c r="R14" s="30" t="s">
        <v>60</v>
      </c>
    </row>
    <row r="15" spans="1:18" ht="26.1" customHeight="1">
      <c r="A15" s="140" t="s">
        <v>60</v>
      </c>
      <c r="B15" s="140" t="s">
        <v>60</v>
      </c>
      <c r="C15" s="140" t="s">
        <v>60</v>
      </c>
      <c r="D15" s="31" t="s">
        <v>60</v>
      </c>
      <c r="E15" s="30" t="s">
        <v>60</v>
      </c>
      <c r="F15" s="30" t="s">
        <v>60</v>
      </c>
      <c r="G15" s="30" t="s">
        <v>60</v>
      </c>
      <c r="H15" s="30" t="s">
        <v>60</v>
      </c>
      <c r="I15" s="30" t="s">
        <v>60</v>
      </c>
      <c r="J15" s="30" t="s">
        <v>60</v>
      </c>
      <c r="K15" s="30" t="s">
        <v>60</v>
      </c>
      <c r="L15" s="30" t="s">
        <v>60</v>
      </c>
      <c r="M15" s="30" t="s">
        <v>60</v>
      </c>
      <c r="N15" s="30" t="s">
        <v>60</v>
      </c>
      <c r="O15" s="30" t="s">
        <v>60</v>
      </c>
      <c r="P15" s="30" t="s">
        <v>60</v>
      </c>
      <c r="Q15" s="30" t="s">
        <v>60</v>
      </c>
      <c r="R15" s="30" t="s">
        <v>60</v>
      </c>
    </row>
    <row r="16" spans="1:18" ht="26.1" customHeight="1">
      <c r="A16" s="140" t="s">
        <v>60</v>
      </c>
      <c r="B16" s="140" t="s">
        <v>60</v>
      </c>
      <c r="C16" s="140" t="s">
        <v>60</v>
      </c>
      <c r="D16" s="31" t="s">
        <v>60</v>
      </c>
      <c r="E16" s="30" t="s">
        <v>60</v>
      </c>
      <c r="F16" s="30" t="s">
        <v>60</v>
      </c>
      <c r="G16" s="30" t="s">
        <v>60</v>
      </c>
      <c r="H16" s="30" t="s">
        <v>60</v>
      </c>
      <c r="I16" s="30" t="s">
        <v>60</v>
      </c>
      <c r="J16" s="30" t="s">
        <v>60</v>
      </c>
      <c r="K16" s="30" t="s">
        <v>60</v>
      </c>
      <c r="L16" s="30" t="s">
        <v>60</v>
      </c>
      <c r="M16" s="30" t="s">
        <v>60</v>
      </c>
      <c r="N16" s="30" t="s">
        <v>60</v>
      </c>
      <c r="O16" s="30" t="s">
        <v>60</v>
      </c>
      <c r="P16" s="30" t="s">
        <v>60</v>
      </c>
      <c r="Q16" s="30" t="s">
        <v>60</v>
      </c>
      <c r="R16" s="30" t="s">
        <v>60</v>
      </c>
    </row>
  </sheetData>
  <mergeCells count="33">
    <mergeCell ref="Q7:Q8"/>
    <mergeCell ref="R7:R8"/>
    <mergeCell ref="M7:M8"/>
    <mergeCell ref="N7:N8"/>
    <mergeCell ref="O6:O8"/>
    <mergeCell ref="A9:A10"/>
    <mergeCell ref="B9:B10"/>
    <mergeCell ref="C9:C10"/>
    <mergeCell ref="A15:C15"/>
    <mergeCell ref="A16:C16"/>
    <mergeCell ref="A13:C13"/>
    <mergeCell ref="A14:C14"/>
    <mergeCell ref="A11:C11"/>
    <mergeCell ref="A12:C12"/>
    <mergeCell ref="P6:P8"/>
    <mergeCell ref="I6:I8"/>
    <mergeCell ref="K6:K8"/>
    <mergeCell ref="A5:D5"/>
    <mergeCell ref="D6:D8"/>
    <mergeCell ref="A6:C8"/>
    <mergeCell ref="E5:H5"/>
    <mergeCell ref="F6:F8"/>
    <mergeCell ref="E6:E8"/>
    <mergeCell ref="L6:L8"/>
    <mergeCell ref="G7:G8"/>
    <mergeCell ref="H7:H8"/>
    <mergeCell ref="O5:R5"/>
    <mergeCell ref="G6:H6"/>
    <mergeCell ref="M6:N6"/>
    <mergeCell ref="Q6:R6"/>
    <mergeCell ref="I5:J5"/>
    <mergeCell ref="K5:N5"/>
    <mergeCell ref="J6:J8"/>
  </mergeCells>
  <phoneticPr fontId="3" type="noConversion"/>
  <printOptions horizontalCentered="1"/>
  <pageMargins left="0.75138888888888888" right="0.75138888888888888" top="1" bottom="1" header="0.5" footer="0.5"/>
  <pageSetup paperSize="9" scale="51" fitToHeight="0"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T16"/>
  <sheetViews>
    <sheetView workbookViewId="0">
      <selection activeCell="G13" sqref="G13"/>
    </sheetView>
  </sheetViews>
  <sheetFormatPr defaultColWidth="8" defaultRowHeight="12.75"/>
  <cols>
    <col min="1" max="3" width="2.75" style="26" customWidth="1"/>
    <col min="4" max="4" width="32.75" style="26" customWidth="1"/>
    <col min="5" max="14" width="14" style="26" customWidth="1"/>
    <col min="15" max="16" width="15" style="26" customWidth="1"/>
    <col min="17" max="20" width="14" style="26" customWidth="1"/>
    <col min="21" max="21" width="8.5" style="26" bestFit="1" customWidth="1"/>
    <col min="22" max="16384" width="8" style="26"/>
  </cols>
  <sheetData>
    <row r="1" spans="1:20" s="21" customFormat="1" ht="20.100000000000001" customHeight="1">
      <c r="A1" s="25" t="s">
        <v>91</v>
      </c>
      <c r="B1" s="25"/>
      <c r="C1" s="25"/>
    </row>
    <row r="2" spans="1:20" ht="20.25">
      <c r="A2" s="142" t="s">
        <v>106</v>
      </c>
      <c r="B2" s="142"/>
      <c r="C2" s="142"/>
      <c r="D2" s="142"/>
      <c r="E2" s="142"/>
      <c r="F2" s="142"/>
      <c r="G2" s="142"/>
      <c r="H2" s="142"/>
      <c r="I2" s="142"/>
      <c r="J2" s="142"/>
      <c r="K2" s="142"/>
      <c r="L2" s="142"/>
      <c r="M2" s="142"/>
      <c r="N2" s="142"/>
      <c r="O2" s="142"/>
      <c r="P2" s="142"/>
      <c r="Q2" s="142"/>
      <c r="R2" s="142"/>
      <c r="S2" s="142"/>
      <c r="T2" s="142"/>
    </row>
    <row r="3" spans="1:20" s="45" customFormat="1" ht="15" customHeight="1">
      <c r="A3" s="42"/>
      <c r="B3" s="42"/>
      <c r="C3" s="42"/>
      <c r="D3" s="42"/>
      <c r="E3" s="42"/>
      <c r="F3" s="42"/>
      <c r="G3" s="42"/>
      <c r="H3" s="42"/>
      <c r="I3" s="42"/>
      <c r="T3" s="50" t="s">
        <v>99</v>
      </c>
    </row>
    <row r="4" spans="1:20" s="37" customFormat="1" ht="15" customHeight="1">
      <c r="A4" s="58" t="s">
        <v>111</v>
      </c>
      <c r="K4" s="38" t="s">
        <v>60</v>
      </c>
      <c r="T4" s="39" t="s">
        <v>32</v>
      </c>
    </row>
    <row r="5" spans="1:20" ht="26.1" customHeight="1">
      <c r="A5" s="133" t="s">
        <v>71</v>
      </c>
      <c r="B5" s="133" t="s">
        <v>60</v>
      </c>
      <c r="C5" s="133" t="s">
        <v>60</v>
      </c>
      <c r="D5" s="133" t="s">
        <v>60</v>
      </c>
      <c r="E5" s="133" t="s">
        <v>72</v>
      </c>
      <c r="F5" s="133" t="s">
        <v>60</v>
      </c>
      <c r="G5" s="133" t="s">
        <v>60</v>
      </c>
      <c r="H5" s="133" t="s">
        <v>60</v>
      </c>
      <c r="I5" s="133" t="s">
        <v>73</v>
      </c>
      <c r="J5" s="133" t="s">
        <v>60</v>
      </c>
      <c r="K5" s="133" t="s">
        <v>74</v>
      </c>
      <c r="L5" s="133" t="s">
        <v>60</v>
      </c>
      <c r="M5" s="133" t="s">
        <v>60</v>
      </c>
      <c r="N5" s="133" t="s">
        <v>60</v>
      </c>
      <c r="O5" s="141" t="s">
        <v>87</v>
      </c>
      <c r="P5" s="141" t="s">
        <v>88</v>
      </c>
      <c r="Q5" s="133" t="s">
        <v>75</v>
      </c>
      <c r="R5" s="133" t="s">
        <v>60</v>
      </c>
      <c r="S5" s="133" t="s">
        <v>60</v>
      </c>
      <c r="T5" s="133" t="s">
        <v>60</v>
      </c>
    </row>
    <row r="6" spans="1:20" ht="26.1" customHeight="1">
      <c r="A6" s="133" t="s">
        <v>76</v>
      </c>
      <c r="B6" s="133" t="s">
        <v>60</v>
      </c>
      <c r="C6" s="133" t="s">
        <v>60</v>
      </c>
      <c r="D6" s="133" t="s">
        <v>22</v>
      </c>
      <c r="E6" s="133" t="s">
        <v>18</v>
      </c>
      <c r="F6" s="133" t="s">
        <v>77</v>
      </c>
      <c r="G6" s="133" t="s">
        <v>78</v>
      </c>
      <c r="H6" s="133" t="s">
        <v>60</v>
      </c>
      <c r="I6" s="133" t="s">
        <v>18</v>
      </c>
      <c r="J6" s="133" t="s">
        <v>79</v>
      </c>
      <c r="K6" s="133" t="s">
        <v>18</v>
      </c>
      <c r="L6" s="133" t="s">
        <v>24</v>
      </c>
      <c r="M6" s="133" t="s">
        <v>25</v>
      </c>
      <c r="N6" s="133" t="s">
        <v>60</v>
      </c>
      <c r="O6" s="141" t="s">
        <v>60</v>
      </c>
      <c r="P6" s="141" t="s">
        <v>60</v>
      </c>
      <c r="Q6" s="133" t="s">
        <v>18</v>
      </c>
      <c r="R6" s="133" t="s">
        <v>77</v>
      </c>
      <c r="S6" s="133" t="s">
        <v>78</v>
      </c>
      <c r="T6" s="133" t="s">
        <v>60</v>
      </c>
    </row>
    <row r="7" spans="1:20" ht="16.149999999999999" customHeight="1">
      <c r="A7" s="133" t="s">
        <v>60</v>
      </c>
      <c r="B7" s="133" t="s">
        <v>60</v>
      </c>
      <c r="C7" s="133" t="s">
        <v>60</v>
      </c>
      <c r="D7" s="133" t="s">
        <v>60</v>
      </c>
      <c r="E7" s="133" t="s">
        <v>60</v>
      </c>
      <c r="F7" s="133" t="s">
        <v>60</v>
      </c>
      <c r="G7" s="133" t="s">
        <v>80</v>
      </c>
      <c r="H7" s="133" t="s">
        <v>81</v>
      </c>
      <c r="I7" s="133" t="s">
        <v>60</v>
      </c>
      <c r="J7" s="133" t="s">
        <v>60</v>
      </c>
      <c r="K7" s="133" t="s">
        <v>60</v>
      </c>
      <c r="L7" s="133" t="s">
        <v>80</v>
      </c>
      <c r="M7" s="133" t="s">
        <v>80</v>
      </c>
      <c r="N7" s="133" t="s">
        <v>82</v>
      </c>
      <c r="O7" s="141" t="s">
        <v>60</v>
      </c>
      <c r="P7" s="141" t="s">
        <v>60</v>
      </c>
      <c r="Q7" s="133" t="s">
        <v>60</v>
      </c>
      <c r="R7" s="133" t="s">
        <v>60</v>
      </c>
      <c r="S7" s="133" t="s">
        <v>80</v>
      </c>
      <c r="T7" s="133" t="s">
        <v>81</v>
      </c>
    </row>
    <row r="8" spans="1:20" ht="30.75" customHeight="1">
      <c r="A8" s="133" t="s">
        <v>60</v>
      </c>
      <c r="B8" s="133" t="s">
        <v>60</v>
      </c>
      <c r="C8" s="133" t="s">
        <v>60</v>
      </c>
      <c r="D8" s="133" t="s">
        <v>60</v>
      </c>
      <c r="E8" s="133" t="s">
        <v>60</v>
      </c>
      <c r="F8" s="133" t="s">
        <v>60</v>
      </c>
      <c r="G8" s="133" t="s">
        <v>60</v>
      </c>
      <c r="H8" s="133" t="s">
        <v>60</v>
      </c>
      <c r="I8" s="133" t="s">
        <v>60</v>
      </c>
      <c r="J8" s="133" t="s">
        <v>60</v>
      </c>
      <c r="K8" s="133" t="s">
        <v>60</v>
      </c>
      <c r="L8" s="133" t="s">
        <v>60</v>
      </c>
      <c r="M8" s="133" t="s">
        <v>60</v>
      </c>
      <c r="N8" s="133" t="s">
        <v>60</v>
      </c>
      <c r="O8" s="141" t="s">
        <v>60</v>
      </c>
      <c r="P8" s="141" t="s">
        <v>60</v>
      </c>
      <c r="Q8" s="133" t="s">
        <v>60</v>
      </c>
      <c r="R8" s="133" t="s">
        <v>60</v>
      </c>
      <c r="S8" s="133" t="s">
        <v>60</v>
      </c>
      <c r="T8" s="133" t="s">
        <v>60</v>
      </c>
    </row>
    <row r="9" spans="1:20" ht="26.1" customHeight="1">
      <c r="A9" s="134" t="s">
        <v>83</v>
      </c>
      <c r="B9" s="134" t="s">
        <v>84</v>
      </c>
      <c r="C9" s="134" t="s">
        <v>85</v>
      </c>
      <c r="D9" s="28" t="s">
        <v>23</v>
      </c>
      <c r="E9" s="29" t="s">
        <v>0</v>
      </c>
      <c r="F9" s="29" t="s">
        <v>1</v>
      </c>
      <c r="G9" s="29" t="s">
        <v>2</v>
      </c>
      <c r="H9" s="29" t="s">
        <v>3</v>
      </c>
      <c r="I9" s="29" t="s">
        <v>4</v>
      </c>
      <c r="J9" s="29" t="s">
        <v>5</v>
      </c>
      <c r="K9" s="29" t="s">
        <v>6</v>
      </c>
      <c r="L9" s="29" t="s">
        <v>7</v>
      </c>
      <c r="M9" s="29" t="s">
        <v>8</v>
      </c>
      <c r="N9" s="29" t="s">
        <v>9</v>
      </c>
      <c r="O9" s="32" t="s">
        <v>10</v>
      </c>
      <c r="P9" s="32" t="s">
        <v>11</v>
      </c>
      <c r="Q9" s="29" t="s">
        <v>12</v>
      </c>
      <c r="R9" s="29" t="s">
        <v>13</v>
      </c>
      <c r="S9" s="29" t="s">
        <v>14</v>
      </c>
      <c r="T9" s="29" t="s">
        <v>15</v>
      </c>
    </row>
    <row r="10" spans="1:20" ht="26.1" customHeight="1">
      <c r="A10" s="134" t="s">
        <v>60</v>
      </c>
      <c r="B10" s="134" t="s">
        <v>60</v>
      </c>
      <c r="C10" s="134" t="s">
        <v>60</v>
      </c>
      <c r="D10" s="28" t="s">
        <v>18</v>
      </c>
      <c r="E10" s="30" t="s">
        <v>60</v>
      </c>
      <c r="F10" s="30" t="s">
        <v>60</v>
      </c>
      <c r="G10" s="30" t="s">
        <v>60</v>
      </c>
      <c r="H10" s="30" t="s">
        <v>60</v>
      </c>
      <c r="I10" s="30" t="s">
        <v>60</v>
      </c>
      <c r="J10" s="30" t="s">
        <v>60</v>
      </c>
      <c r="K10" s="30" t="s">
        <v>60</v>
      </c>
      <c r="L10" s="30" t="s">
        <v>60</v>
      </c>
      <c r="M10" s="30" t="s">
        <v>60</v>
      </c>
      <c r="N10" s="30" t="s">
        <v>60</v>
      </c>
      <c r="O10" s="27" t="s">
        <v>60</v>
      </c>
      <c r="P10" s="27" t="s">
        <v>60</v>
      </c>
      <c r="Q10" s="30" t="s">
        <v>60</v>
      </c>
      <c r="R10" s="30" t="s">
        <v>60</v>
      </c>
      <c r="S10" s="30" t="s">
        <v>60</v>
      </c>
      <c r="T10" s="30" t="s">
        <v>60</v>
      </c>
    </row>
    <row r="11" spans="1:20" ht="26.1" customHeight="1">
      <c r="A11" s="140" t="s">
        <v>60</v>
      </c>
      <c r="B11" s="140" t="s">
        <v>60</v>
      </c>
      <c r="C11" s="140" t="s">
        <v>60</v>
      </c>
      <c r="D11" s="31" t="s">
        <v>60</v>
      </c>
      <c r="E11" s="30" t="s">
        <v>60</v>
      </c>
      <c r="F11" s="30" t="s">
        <v>60</v>
      </c>
      <c r="G11" s="30" t="s">
        <v>60</v>
      </c>
      <c r="H11" s="30" t="s">
        <v>60</v>
      </c>
      <c r="I11" s="30" t="s">
        <v>60</v>
      </c>
      <c r="J11" s="30" t="s">
        <v>60</v>
      </c>
      <c r="K11" s="30" t="s">
        <v>60</v>
      </c>
      <c r="L11" s="30" t="s">
        <v>60</v>
      </c>
      <c r="M11" s="30" t="s">
        <v>60</v>
      </c>
      <c r="N11" s="30" t="s">
        <v>60</v>
      </c>
      <c r="O11" s="27" t="s">
        <v>60</v>
      </c>
      <c r="P11" s="27" t="s">
        <v>60</v>
      </c>
      <c r="Q11" s="30" t="s">
        <v>60</v>
      </c>
      <c r="R11" s="30" t="s">
        <v>60</v>
      </c>
      <c r="S11" s="30" t="s">
        <v>60</v>
      </c>
      <c r="T11" s="30" t="s">
        <v>60</v>
      </c>
    </row>
    <row r="12" spans="1:20" ht="26.1" customHeight="1">
      <c r="A12" s="140" t="s">
        <v>60</v>
      </c>
      <c r="B12" s="140" t="s">
        <v>60</v>
      </c>
      <c r="C12" s="140" t="s">
        <v>60</v>
      </c>
      <c r="D12" s="31" t="s">
        <v>60</v>
      </c>
      <c r="E12" s="30" t="s">
        <v>60</v>
      </c>
      <c r="F12" s="30" t="s">
        <v>60</v>
      </c>
      <c r="G12" s="30" t="s">
        <v>60</v>
      </c>
      <c r="H12" s="30" t="s">
        <v>60</v>
      </c>
      <c r="I12" s="30" t="s">
        <v>60</v>
      </c>
      <c r="J12" s="30" t="s">
        <v>60</v>
      </c>
      <c r="K12" s="30" t="s">
        <v>60</v>
      </c>
      <c r="L12" s="30" t="s">
        <v>60</v>
      </c>
      <c r="M12" s="30" t="s">
        <v>60</v>
      </c>
      <c r="N12" s="30" t="s">
        <v>60</v>
      </c>
      <c r="O12" s="27" t="s">
        <v>60</v>
      </c>
      <c r="P12" s="27" t="s">
        <v>60</v>
      </c>
      <c r="Q12" s="30" t="s">
        <v>60</v>
      </c>
      <c r="R12" s="30" t="s">
        <v>60</v>
      </c>
      <c r="S12" s="30" t="s">
        <v>60</v>
      </c>
      <c r="T12" s="30" t="s">
        <v>60</v>
      </c>
    </row>
    <row r="13" spans="1:20" ht="26.1" customHeight="1">
      <c r="A13" s="140" t="s">
        <v>60</v>
      </c>
      <c r="B13" s="140" t="s">
        <v>60</v>
      </c>
      <c r="C13" s="140" t="s">
        <v>60</v>
      </c>
      <c r="D13" s="31" t="s">
        <v>60</v>
      </c>
      <c r="E13" s="30" t="s">
        <v>60</v>
      </c>
      <c r="F13" s="30" t="s">
        <v>60</v>
      </c>
      <c r="G13" s="30" t="s">
        <v>60</v>
      </c>
      <c r="H13" s="30" t="s">
        <v>60</v>
      </c>
      <c r="I13" s="30" t="s">
        <v>60</v>
      </c>
      <c r="J13" s="30" t="s">
        <v>60</v>
      </c>
      <c r="K13" s="30" t="s">
        <v>60</v>
      </c>
      <c r="L13" s="30" t="s">
        <v>60</v>
      </c>
      <c r="M13" s="30" t="s">
        <v>60</v>
      </c>
      <c r="N13" s="30" t="s">
        <v>60</v>
      </c>
      <c r="O13" s="27" t="s">
        <v>60</v>
      </c>
      <c r="P13" s="27" t="s">
        <v>60</v>
      </c>
      <c r="Q13" s="30" t="s">
        <v>60</v>
      </c>
      <c r="R13" s="30" t="s">
        <v>60</v>
      </c>
      <c r="S13" s="30" t="s">
        <v>60</v>
      </c>
      <c r="T13" s="30" t="s">
        <v>60</v>
      </c>
    </row>
    <row r="14" spans="1:20" ht="26.1" customHeight="1">
      <c r="A14" s="140" t="s">
        <v>60</v>
      </c>
      <c r="B14" s="140" t="s">
        <v>60</v>
      </c>
      <c r="C14" s="140" t="s">
        <v>60</v>
      </c>
      <c r="D14" s="31" t="s">
        <v>60</v>
      </c>
      <c r="E14" s="30" t="s">
        <v>60</v>
      </c>
      <c r="F14" s="30" t="s">
        <v>60</v>
      </c>
      <c r="G14" s="30" t="s">
        <v>60</v>
      </c>
      <c r="H14" s="30" t="s">
        <v>60</v>
      </c>
      <c r="I14" s="30" t="s">
        <v>60</v>
      </c>
      <c r="J14" s="30" t="s">
        <v>60</v>
      </c>
      <c r="K14" s="30" t="s">
        <v>60</v>
      </c>
      <c r="L14" s="30" t="s">
        <v>60</v>
      </c>
      <c r="M14" s="30" t="s">
        <v>60</v>
      </c>
      <c r="N14" s="30" t="s">
        <v>60</v>
      </c>
      <c r="O14" s="27" t="s">
        <v>60</v>
      </c>
      <c r="P14" s="27" t="s">
        <v>60</v>
      </c>
      <c r="Q14" s="30" t="s">
        <v>60</v>
      </c>
      <c r="R14" s="30" t="s">
        <v>60</v>
      </c>
      <c r="S14" s="30" t="s">
        <v>60</v>
      </c>
      <c r="T14" s="30" t="s">
        <v>60</v>
      </c>
    </row>
    <row r="15" spans="1:20" ht="26.1" customHeight="1">
      <c r="A15" s="140" t="s">
        <v>60</v>
      </c>
      <c r="B15" s="140" t="s">
        <v>60</v>
      </c>
      <c r="C15" s="140" t="s">
        <v>60</v>
      </c>
      <c r="D15" s="31" t="s">
        <v>60</v>
      </c>
      <c r="E15" s="30" t="s">
        <v>60</v>
      </c>
      <c r="F15" s="30" t="s">
        <v>60</v>
      </c>
      <c r="G15" s="30" t="s">
        <v>60</v>
      </c>
      <c r="H15" s="30" t="s">
        <v>60</v>
      </c>
      <c r="I15" s="30" t="s">
        <v>60</v>
      </c>
      <c r="J15" s="30" t="s">
        <v>60</v>
      </c>
      <c r="K15" s="30" t="s">
        <v>60</v>
      </c>
      <c r="L15" s="30" t="s">
        <v>60</v>
      </c>
      <c r="M15" s="30" t="s">
        <v>60</v>
      </c>
      <c r="N15" s="30" t="s">
        <v>60</v>
      </c>
      <c r="O15" s="27" t="s">
        <v>60</v>
      </c>
      <c r="P15" s="27" t="s">
        <v>60</v>
      </c>
      <c r="Q15" s="30" t="s">
        <v>60</v>
      </c>
      <c r="R15" s="30" t="s">
        <v>60</v>
      </c>
      <c r="S15" s="30" t="s">
        <v>60</v>
      </c>
      <c r="T15" s="30" t="s">
        <v>60</v>
      </c>
    </row>
    <row r="16" spans="1:20" ht="26.1" customHeight="1">
      <c r="A16" s="140" t="s">
        <v>60</v>
      </c>
      <c r="B16" s="140" t="s">
        <v>60</v>
      </c>
      <c r="C16" s="140" t="s">
        <v>60</v>
      </c>
      <c r="D16" s="31" t="s">
        <v>60</v>
      </c>
      <c r="E16" s="30" t="s">
        <v>60</v>
      </c>
      <c r="F16" s="30" t="s">
        <v>60</v>
      </c>
      <c r="G16" s="30" t="s">
        <v>60</v>
      </c>
      <c r="H16" s="30" t="s">
        <v>60</v>
      </c>
      <c r="I16" s="30" t="s">
        <v>60</v>
      </c>
      <c r="J16" s="30" t="s">
        <v>60</v>
      </c>
      <c r="K16" s="30" t="s">
        <v>60</v>
      </c>
      <c r="L16" s="30" t="s">
        <v>60</v>
      </c>
      <c r="M16" s="30" t="s">
        <v>60</v>
      </c>
      <c r="N16" s="30" t="s">
        <v>60</v>
      </c>
      <c r="O16" s="27" t="s">
        <v>60</v>
      </c>
      <c r="P16" s="27" t="s">
        <v>60</v>
      </c>
      <c r="Q16" s="30" t="s">
        <v>60</v>
      </c>
      <c r="R16" s="30" t="s">
        <v>60</v>
      </c>
      <c r="S16" s="30" t="s">
        <v>60</v>
      </c>
      <c r="T16" s="30" t="s">
        <v>60</v>
      </c>
    </row>
  </sheetData>
  <mergeCells count="36">
    <mergeCell ref="E6:E8"/>
    <mergeCell ref="F6:F8"/>
    <mergeCell ref="G6:H6"/>
    <mergeCell ref="I6:I8"/>
    <mergeCell ref="A2:T2"/>
    <mergeCell ref="A5:D5"/>
    <mergeCell ref="E5:H5"/>
    <mergeCell ref="I5:J5"/>
    <mergeCell ref="K5:N5"/>
    <mergeCell ref="O5:O8"/>
    <mergeCell ref="S7:S8"/>
    <mergeCell ref="T7:T8"/>
    <mergeCell ref="J6:J8"/>
    <mergeCell ref="K6:K8"/>
    <mergeCell ref="L6:L8"/>
    <mergeCell ref="M6:N6"/>
    <mergeCell ref="P5:P8"/>
    <mergeCell ref="Q5:T5"/>
    <mergeCell ref="R6:R8"/>
    <mergeCell ref="S6:T6"/>
    <mergeCell ref="A6:C8"/>
    <mergeCell ref="D6:D8"/>
    <mergeCell ref="A16:C16"/>
    <mergeCell ref="Q6:Q8"/>
    <mergeCell ref="G7:G8"/>
    <mergeCell ref="H7:H8"/>
    <mergeCell ref="M7:M8"/>
    <mergeCell ref="N7:N8"/>
    <mergeCell ref="A12:C12"/>
    <mergeCell ref="A9:A10"/>
    <mergeCell ref="A14:C14"/>
    <mergeCell ref="A15:C15"/>
    <mergeCell ref="B9:B10"/>
    <mergeCell ref="C9:C10"/>
    <mergeCell ref="A11:C11"/>
    <mergeCell ref="A13:C13"/>
  </mergeCells>
  <phoneticPr fontId="3" type="noConversion"/>
  <printOptions horizontalCentered="1"/>
  <pageMargins left="0.75138888888888888" right="0.75138888888888888" top="1" bottom="1" header="0.5" footer="0.5"/>
  <pageSetup paperSize="9" scale="45" fitToHeight="0" orientation="landscape" r:id="rId1"/>
  <headerFooter alignWithMargins="0"/>
</worksheet>
</file>

<file path=xl/worksheets/sheet7.xml><?xml version="1.0" encoding="utf-8"?>
<worksheet xmlns="http://schemas.openxmlformats.org/spreadsheetml/2006/main" xmlns:r="http://schemas.openxmlformats.org/officeDocument/2006/relationships">
  <dimension ref="A1:F48"/>
  <sheetViews>
    <sheetView tabSelected="1" workbookViewId="0">
      <selection activeCell="A2" sqref="A2:F2"/>
    </sheetView>
  </sheetViews>
  <sheetFormatPr defaultColWidth="8" defaultRowHeight="12.75"/>
  <cols>
    <col min="1" max="1" width="4.625" style="26" customWidth="1"/>
    <col min="2" max="2" width="8.25" style="26" customWidth="1"/>
    <col min="3" max="3" width="12.625" style="64" customWidth="1"/>
    <col min="4" max="4" width="29.25" style="26" customWidth="1"/>
    <col min="5" max="6" width="32.625" style="26" customWidth="1"/>
    <col min="7" max="9" width="14.625" style="26" customWidth="1"/>
    <col min="10" max="16384" width="8" style="26"/>
  </cols>
  <sheetData>
    <row r="1" spans="1:6" ht="20.100000000000001" customHeight="1">
      <c r="A1" s="143" t="s">
        <v>89</v>
      </c>
      <c r="B1" s="143"/>
      <c r="C1" s="62"/>
      <c r="D1" s="10"/>
      <c r="E1" s="10"/>
      <c r="F1" s="10"/>
    </row>
    <row r="2" spans="1:6" ht="29.25" customHeight="1">
      <c r="A2" s="145" t="s">
        <v>107</v>
      </c>
      <c r="B2" s="145"/>
      <c r="C2" s="145"/>
      <c r="D2" s="145"/>
      <c r="E2" s="145"/>
      <c r="F2" s="145"/>
    </row>
    <row r="3" spans="1:6" ht="15" customHeight="1">
      <c r="A3" s="46"/>
      <c r="B3" s="46"/>
      <c r="C3" s="46"/>
      <c r="D3" s="48"/>
      <c r="E3" s="48"/>
      <c r="F3" s="44" t="s">
        <v>95</v>
      </c>
    </row>
    <row r="4" spans="1:6" ht="20.25" customHeight="1">
      <c r="A4" s="61" t="s">
        <v>130</v>
      </c>
      <c r="B4" s="46"/>
      <c r="C4" s="46"/>
      <c r="D4" s="47"/>
      <c r="E4" s="47"/>
      <c r="F4" s="44" t="s">
        <v>32</v>
      </c>
    </row>
    <row r="5" spans="1:6" ht="20.25" customHeight="1">
      <c r="A5" s="144" t="s">
        <v>45</v>
      </c>
      <c r="B5" s="144"/>
      <c r="C5" s="144"/>
      <c r="D5" s="146" t="s">
        <v>52</v>
      </c>
      <c r="E5" s="146" t="s">
        <v>53</v>
      </c>
      <c r="F5" s="146" t="s">
        <v>54</v>
      </c>
    </row>
    <row r="6" spans="1:6" ht="24.75" customHeight="1">
      <c r="A6" s="144" t="s">
        <v>55</v>
      </c>
      <c r="B6" s="144"/>
      <c r="C6" s="144" t="s">
        <v>22</v>
      </c>
      <c r="D6" s="146"/>
      <c r="E6" s="146"/>
      <c r="F6" s="146"/>
    </row>
    <row r="7" spans="1:6" ht="18" customHeight="1">
      <c r="A7" s="144"/>
      <c r="B7" s="144"/>
      <c r="C7" s="144"/>
      <c r="D7" s="146"/>
      <c r="E7" s="146"/>
      <c r="F7" s="146"/>
    </row>
    <row r="8" spans="1:6" ht="6" customHeight="1">
      <c r="A8" s="144"/>
      <c r="B8" s="144"/>
      <c r="C8" s="144"/>
      <c r="D8" s="146"/>
      <c r="E8" s="146"/>
      <c r="F8" s="146"/>
    </row>
    <row r="9" spans="1:6" ht="22.5" customHeight="1">
      <c r="A9" s="153" t="s">
        <v>23</v>
      </c>
      <c r="B9" s="153"/>
      <c r="C9" s="153"/>
      <c r="D9" s="9">
        <v>1</v>
      </c>
      <c r="E9" s="9">
        <v>2</v>
      </c>
      <c r="F9" s="9">
        <v>3</v>
      </c>
    </row>
    <row r="10" spans="1:6" ht="22.5" customHeight="1">
      <c r="A10" s="153" t="s">
        <v>31</v>
      </c>
      <c r="B10" s="153"/>
      <c r="C10" s="153"/>
      <c r="D10" s="12">
        <f>E11+F16+E39</f>
        <v>4645.22</v>
      </c>
      <c r="E10" s="12">
        <f>E11+E39</f>
        <v>3830.7</v>
      </c>
      <c r="F10" s="12">
        <f>F16</f>
        <v>814.5200000000001</v>
      </c>
    </row>
    <row r="11" spans="1:6" ht="22.5" customHeight="1">
      <c r="A11" s="149" t="s">
        <v>157</v>
      </c>
      <c r="B11" s="148"/>
      <c r="C11" s="65" t="s">
        <v>159</v>
      </c>
      <c r="D11" s="12">
        <f>E11</f>
        <v>2909.31</v>
      </c>
      <c r="E11" s="12">
        <f>SUM(E12:E15)</f>
        <v>2909.31</v>
      </c>
      <c r="F11" s="12"/>
    </row>
    <row r="12" spans="1:6" ht="22.5" customHeight="1">
      <c r="A12" s="149" t="s">
        <v>158</v>
      </c>
      <c r="B12" s="148"/>
      <c r="C12" s="63" t="s">
        <v>131</v>
      </c>
      <c r="D12" s="14">
        <f>E12</f>
        <v>1302.07</v>
      </c>
      <c r="E12" s="14">
        <v>1302.07</v>
      </c>
      <c r="F12" s="13"/>
    </row>
    <row r="13" spans="1:6" ht="22.5" customHeight="1">
      <c r="A13" s="147" t="s">
        <v>160</v>
      </c>
      <c r="B13" s="148"/>
      <c r="C13" s="63" t="s">
        <v>132</v>
      </c>
      <c r="D13" s="14">
        <f>E13</f>
        <v>1134.55</v>
      </c>
      <c r="E13" s="14">
        <v>1134.55</v>
      </c>
      <c r="F13" s="13"/>
    </row>
    <row r="14" spans="1:6" ht="22.5" customHeight="1">
      <c r="A14" s="147" t="s">
        <v>161</v>
      </c>
      <c r="B14" s="148"/>
      <c r="C14" s="63" t="s">
        <v>133</v>
      </c>
      <c r="D14" s="14">
        <f>E14</f>
        <v>76.069999999999993</v>
      </c>
      <c r="E14" s="14">
        <v>76.069999999999993</v>
      </c>
      <c r="F14" s="13"/>
    </row>
    <row r="15" spans="1:6" ht="22.5" customHeight="1">
      <c r="A15" s="150" t="s">
        <v>209</v>
      </c>
      <c r="B15" s="151"/>
      <c r="C15" s="72" t="s">
        <v>210</v>
      </c>
      <c r="D15" s="14">
        <v>396.62</v>
      </c>
      <c r="E15" s="14">
        <v>396.62</v>
      </c>
      <c r="F15" s="13"/>
    </row>
    <row r="16" spans="1:6" ht="22.5" customHeight="1">
      <c r="A16" s="147" t="s">
        <v>185</v>
      </c>
      <c r="B16" s="148"/>
      <c r="C16" s="66" t="s">
        <v>186</v>
      </c>
      <c r="D16" s="14">
        <f>F16</f>
        <v>814.5200000000001</v>
      </c>
      <c r="E16" s="14"/>
      <c r="F16" s="73">
        <f>SUM(F17:F38)</f>
        <v>814.5200000000001</v>
      </c>
    </row>
    <row r="17" spans="1:6" ht="22.5" customHeight="1">
      <c r="A17" s="147" t="s">
        <v>162</v>
      </c>
      <c r="B17" s="148"/>
      <c r="C17" s="63" t="s">
        <v>134</v>
      </c>
      <c r="D17" s="13">
        <f t="shared" ref="D17:D38" si="0">F17</f>
        <v>64.180000000000007</v>
      </c>
      <c r="E17" s="14"/>
      <c r="F17" s="13">
        <v>64.180000000000007</v>
      </c>
    </row>
    <row r="18" spans="1:6" ht="22.5" customHeight="1">
      <c r="A18" s="147" t="s">
        <v>163</v>
      </c>
      <c r="B18" s="148"/>
      <c r="C18" s="63" t="s">
        <v>135</v>
      </c>
      <c r="D18" s="13">
        <f t="shared" si="0"/>
        <v>27.94</v>
      </c>
      <c r="E18" s="14"/>
      <c r="F18" s="13">
        <v>27.94</v>
      </c>
    </row>
    <row r="19" spans="1:6" ht="22.5" customHeight="1">
      <c r="A19" s="150" t="s">
        <v>225</v>
      </c>
      <c r="B19" s="151"/>
      <c r="C19" s="72" t="s">
        <v>226</v>
      </c>
      <c r="D19" s="13">
        <f t="shared" si="0"/>
        <v>0.08</v>
      </c>
      <c r="E19" s="14"/>
      <c r="F19" s="13">
        <v>0.08</v>
      </c>
    </row>
    <row r="20" spans="1:6" ht="22.5" customHeight="1">
      <c r="A20" s="147" t="s">
        <v>164</v>
      </c>
      <c r="B20" s="148"/>
      <c r="C20" s="63" t="s">
        <v>136</v>
      </c>
      <c r="D20" s="13">
        <f t="shared" si="0"/>
        <v>2.5099999999999998</v>
      </c>
      <c r="E20" s="14"/>
      <c r="F20" s="13">
        <v>2.5099999999999998</v>
      </c>
    </row>
    <row r="21" spans="1:6" ht="22.5" customHeight="1">
      <c r="A21" s="147" t="s">
        <v>165</v>
      </c>
      <c r="B21" s="148"/>
      <c r="C21" s="63" t="s">
        <v>137</v>
      </c>
      <c r="D21" s="13">
        <f t="shared" si="0"/>
        <v>27.32</v>
      </c>
      <c r="E21" s="14"/>
      <c r="F21" s="13">
        <v>27.32</v>
      </c>
    </row>
    <row r="22" spans="1:6" ht="22.5" customHeight="1">
      <c r="A22" s="147" t="s">
        <v>166</v>
      </c>
      <c r="B22" s="148"/>
      <c r="C22" s="63" t="s">
        <v>138</v>
      </c>
      <c r="D22" s="13">
        <f t="shared" si="0"/>
        <v>41.5</v>
      </c>
      <c r="E22" s="14"/>
      <c r="F22" s="13">
        <v>41.5</v>
      </c>
    </row>
    <row r="23" spans="1:6" ht="22.5" customHeight="1">
      <c r="A23" s="147" t="s">
        <v>167</v>
      </c>
      <c r="B23" s="148"/>
      <c r="C23" s="63" t="s">
        <v>139</v>
      </c>
      <c r="D23" s="13">
        <f t="shared" si="0"/>
        <v>53.95</v>
      </c>
      <c r="E23" s="14"/>
      <c r="F23" s="13">
        <v>53.95</v>
      </c>
    </row>
    <row r="24" spans="1:6" ht="22.5" customHeight="1">
      <c r="A24" s="147" t="s">
        <v>168</v>
      </c>
      <c r="B24" s="148"/>
      <c r="C24" s="63" t="s">
        <v>140</v>
      </c>
      <c r="D24" s="13">
        <f t="shared" si="0"/>
        <v>89.36</v>
      </c>
      <c r="E24" s="14"/>
      <c r="F24" s="13">
        <v>89.36</v>
      </c>
    </row>
    <row r="25" spans="1:6" ht="22.5" customHeight="1">
      <c r="A25" s="147" t="s">
        <v>169</v>
      </c>
      <c r="B25" s="148"/>
      <c r="C25" s="63" t="s">
        <v>141</v>
      </c>
      <c r="D25" s="13">
        <f t="shared" si="0"/>
        <v>37.61</v>
      </c>
      <c r="E25" s="14"/>
      <c r="F25" s="13">
        <v>37.61</v>
      </c>
    </row>
    <row r="26" spans="1:6" ht="22.5" customHeight="1">
      <c r="A26" s="147" t="s">
        <v>170</v>
      </c>
      <c r="B26" s="148"/>
      <c r="C26" s="63" t="s">
        <v>142</v>
      </c>
      <c r="D26" s="13">
        <f t="shared" si="0"/>
        <v>42.97</v>
      </c>
      <c r="E26" s="14"/>
      <c r="F26" s="13">
        <f>8.57+7.84+26.24+0.32</f>
        <v>42.97</v>
      </c>
    </row>
    <row r="27" spans="1:6" ht="22.5" customHeight="1">
      <c r="A27" s="147" t="s">
        <v>171</v>
      </c>
      <c r="B27" s="148"/>
      <c r="C27" s="63" t="s">
        <v>143</v>
      </c>
      <c r="D27" s="13">
        <f t="shared" si="0"/>
        <v>0.3</v>
      </c>
      <c r="E27" s="14"/>
      <c r="F27" s="13">
        <v>0.3</v>
      </c>
    </row>
    <row r="28" spans="1:6" ht="22.5" customHeight="1">
      <c r="A28" s="150" t="s">
        <v>219</v>
      </c>
      <c r="B28" s="151"/>
      <c r="C28" s="72" t="s">
        <v>220</v>
      </c>
      <c r="D28" s="13">
        <f t="shared" si="0"/>
        <v>0.36</v>
      </c>
      <c r="E28" s="14"/>
      <c r="F28" s="13">
        <f>0.36</f>
        <v>0.36</v>
      </c>
    </row>
    <row r="29" spans="1:6" ht="22.5" customHeight="1">
      <c r="A29" s="154" t="s">
        <v>172</v>
      </c>
      <c r="B29" s="155"/>
      <c r="C29" s="63" t="s">
        <v>144</v>
      </c>
      <c r="D29" s="13">
        <f t="shared" si="0"/>
        <v>8.49</v>
      </c>
      <c r="E29" s="14"/>
      <c r="F29" s="67">
        <v>8.49</v>
      </c>
    </row>
    <row r="30" spans="1:6" ht="22.5" customHeight="1">
      <c r="A30" s="147" t="s">
        <v>173</v>
      </c>
      <c r="B30" s="148"/>
      <c r="C30" s="63" t="s">
        <v>145</v>
      </c>
      <c r="D30" s="13">
        <f t="shared" si="0"/>
        <v>3.03</v>
      </c>
      <c r="E30" s="14"/>
      <c r="F30" s="13">
        <v>3.03</v>
      </c>
    </row>
    <row r="31" spans="1:6" ht="22.5" customHeight="1">
      <c r="A31" s="150" t="s">
        <v>213</v>
      </c>
      <c r="B31" s="151"/>
      <c r="C31" s="72" t="s">
        <v>214</v>
      </c>
      <c r="D31" s="13">
        <f t="shared" si="0"/>
        <v>21.96</v>
      </c>
      <c r="E31" s="14"/>
      <c r="F31" s="13">
        <f>21.96</f>
        <v>21.96</v>
      </c>
    </row>
    <row r="32" spans="1:6" ht="22.5" customHeight="1">
      <c r="A32" s="150" t="s">
        <v>215</v>
      </c>
      <c r="B32" s="152"/>
      <c r="C32" s="72" t="s">
        <v>217</v>
      </c>
      <c r="D32" s="13">
        <f t="shared" si="0"/>
        <v>36.520000000000003</v>
      </c>
      <c r="E32" s="14"/>
      <c r="F32" s="13">
        <f>33.53+2.99</f>
        <v>36.520000000000003</v>
      </c>
    </row>
    <row r="33" spans="1:6" ht="22.5" customHeight="1">
      <c r="A33" s="150" t="s">
        <v>216</v>
      </c>
      <c r="B33" s="152"/>
      <c r="C33" s="72" t="s">
        <v>218</v>
      </c>
      <c r="D33" s="13">
        <f t="shared" si="0"/>
        <v>17.52</v>
      </c>
      <c r="E33" s="14"/>
      <c r="F33" s="13">
        <f>17.24+0.28</f>
        <v>17.52</v>
      </c>
    </row>
    <row r="34" spans="1:6" ht="22.5" customHeight="1">
      <c r="A34" s="147" t="s">
        <v>174</v>
      </c>
      <c r="B34" s="148"/>
      <c r="C34" s="63" t="s">
        <v>146</v>
      </c>
      <c r="D34" s="13">
        <f t="shared" si="0"/>
        <v>35.18</v>
      </c>
      <c r="E34" s="14"/>
      <c r="F34" s="13">
        <v>35.18</v>
      </c>
    </row>
    <row r="35" spans="1:6" ht="22.5" customHeight="1">
      <c r="A35" s="150" t="s">
        <v>221</v>
      </c>
      <c r="B35" s="151"/>
      <c r="C35" s="72" t="s">
        <v>222</v>
      </c>
      <c r="D35" s="13">
        <f t="shared" si="0"/>
        <v>0.12</v>
      </c>
      <c r="E35" s="14"/>
      <c r="F35" s="13">
        <f>0.12</f>
        <v>0.12</v>
      </c>
    </row>
    <row r="36" spans="1:6" ht="30.75" customHeight="1">
      <c r="A36" s="147" t="s">
        <v>175</v>
      </c>
      <c r="B36" s="148"/>
      <c r="C36" s="63" t="s">
        <v>147</v>
      </c>
      <c r="D36" s="13">
        <f t="shared" si="0"/>
        <v>179.57</v>
      </c>
      <c r="E36" s="14"/>
      <c r="F36" s="13">
        <v>179.57</v>
      </c>
    </row>
    <row r="37" spans="1:6" ht="26.25" customHeight="1">
      <c r="A37" s="150" t="s">
        <v>211</v>
      </c>
      <c r="B37" s="151"/>
      <c r="C37" s="72" t="s">
        <v>212</v>
      </c>
      <c r="D37" s="13">
        <f t="shared" si="0"/>
        <v>1.7</v>
      </c>
      <c r="E37" s="14"/>
      <c r="F37" s="13">
        <v>1.7</v>
      </c>
    </row>
    <row r="38" spans="1:6" ht="26.25" customHeight="1">
      <c r="A38" s="147" t="s">
        <v>176</v>
      </c>
      <c r="B38" s="148"/>
      <c r="C38" s="63" t="s">
        <v>148</v>
      </c>
      <c r="D38" s="13">
        <f t="shared" si="0"/>
        <v>122.35</v>
      </c>
      <c r="E38" s="14"/>
      <c r="F38" s="13">
        <f>69.5+3.92+1.82+19.99+18.4+1.6+7.12</f>
        <v>122.35</v>
      </c>
    </row>
    <row r="39" spans="1:6" ht="26.25" customHeight="1">
      <c r="A39" s="147" t="s">
        <v>187</v>
      </c>
      <c r="B39" s="148"/>
      <c r="C39" s="66" t="s">
        <v>188</v>
      </c>
      <c r="D39" s="14">
        <f>E39</f>
        <v>921.39</v>
      </c>
      <c r="E39" s="12">
        <f>SUM(E40:E48)</f>
        <v>921.39</v>
      </c>
      <c r="F39" s="13"/>
    </row>
    <row r="40" spans="1:6" ht="22.5" customHeight="1">
      <c r="A40" s="147" t="s">
        <v>180</v>
      </c>
      <c r="B40" s="148"/>
      <c r="C40" s="63" t="s">
        <v>153</v>
      </c>
      <c r="D40" s="13">
        <f t="shared" ref="D40:D45" si="1">E40</f>
        <v>8.49</v>
      </c>
      <c r="E40" s="13">
        <v>8.49</v>
      </c>
      <c r="F40" s="51"/>
    </row>
    <row r="41" spans="1:6" ht="22.5" customHeight="1">
      <c r="A41" s="147" t="s">
        <v>181</v>
      </c>
      <c r="B41" s="148"/>
      <c r="C41" s="63" t="s">
        <v>154</v>
      </c>
      <c r="D41" s="13">
        <f t="shared" si="1"/>
        <v>283.68</v>
      </c>
      <c r="E41" s="13">
        <f>195.41+28.42+59.85</f>
        <v>283.68</v>
      </c>
      <c r="F41" s="51"/>
    </row>
    <row r="42" spans="1:6" ht="22.5" customHeight="1">
      <c r="A42" s="150" t="s">
        <v>223</v>
      </c>
      <c r="B42" s="151"/>
      <c r="C42" s="72" t="s">
        <v>224</v>
      </c>
      <c r="D42" s="13">
        <f t="shared" si="1"/>
        <v>21.78</v>
      </c>
      <c r="E42" s="13">
        <f>0.91+20.87</f>
        <v>21.78</v>
      </c>
      <c r="F42" s="51"/>
    </row>
    <row r="43" spans="1:6" ht="22.5" customHeight="1">
      <c r="A43" s="147" t="s">
        <v>182</v>
      </c>
      <c r="B43" s="148"/>
      <c r="C43" s="63" t="s">
        <v>155</v>
      </c>
      <c r="D43" s="13">
        <f t="shared" si="1"/>
        <v>1.96</v>
      </c>
      <c r="E43" s="13">
        <f>1.13+0.83</f>
        <v>1.96</v>
      </c>
      <c r="F43" s="51"/>
    </row>
    <row r="44" spans="1:6" ht="22.5" customHeight="1">
      <c r="A44" s="147" t="s">
        <v>177</v>
      </c>
      <c r="B44" s="148"/>
      <c r="C44" s="63" t="s">
        <v>149</v>
      </c>
      <c r="D44" s="14">
        <f t="shared" si="1"/>
        <v>154.78</v>
      </c>
      <c r="E44" s="14">
        <v>154.78</v>
      </c>
      <c r="F44" s="13"/>
    </row>
    <row r="45" spans="1:6" ht="22.5" customHeight="1">
      <c r="A45" s="147" t="s">
        <v>178</v>
      </c>
      <c r="B45" s="148"/>
      <c r="C45" s="63" t="s">
        <v>150</v>
      </c>
      <c r="D45" s="14">
        <f t="shared" si="1"/>
        <v>2.59</v>
      </c>
      <c r="E45" s="14">
        <v>2.59</v>
      </c>
      <c r="F45" s="13"/>
    </row>
    <row r="46" spans="1:6" ht="22.5" customHeight="1">
      <c r="A46" s="147" t="s">
        <v>183</v>
      </c>
      <c r="B46" s="148"/>
      <c r="C46" s="63" t="s">
        <v>151</v>
      </c>
      <c r="D46" s="13">
        <v>285.77</v>
      </c>
      <c r="E46" s="13">
        <v>285.77</v>
      </c>
      <c r="F46" s="51"/>
    </row>
    <row r="47" spans="1:6" ht="27" customHeight="1">
      <c r="A47" s="147" t="s">
        <v>184</v>
      </c>
      <c r="B47" s="148"/>
      <c r="C47" s="63" t="s">
        <v>156</v>
      </c>
      <c r="D47" s="13">
        <f>E47</f>
        <v>100.39</v>
      </c>
      <c r="E47" s="13">
        <v>100.39</v>
      </c>
      <c r="F47" s="51"/>
    </row>
    <row r="48" spans="1:6" ht="28.5" customHeight="1">
      <c r="A48" s="147" t="s">
        <v>179</v>
      </c>
      <c r="B48" s="148"/>
      <c r="C48" s="63" t="s">
        <v>152</v>
      </c>
      <c r="D48" s="14">
        <f>E48</f>
        <v>61.95</v>
      </c>
      <c r="E48" s="14">
        <v>61.95</v>
      </c>
      <c r="F48" s="13"/>
    </row>
  </sheetData>
  <mergeCells count="48">
    <mergeCell ref="A48:B48"/>
    <mergeCell ref="A38:B38"/>
    <mergeCell ref="A44:B44"/>
    <mergeCell ref="A45:B45"/>
    <mergeCell ref="A43:B43"/>
    <mergeCell ref="A46:B46"/>
    <mergeCell ref="A47:B47"/>
    <mergeCell ref="A42:B42"/>
    <mergeCell ref="A39:B39"/>
    <mergeCell ref="A41:B41"/>
    <mergeCell ref="A40:B40"/>
    <mergeCell ref="A27:B27"/>
    <mergeCell ref="A29:B29"/>
    <mergeCell ref="A30:B30"/>
    <mergeCell ref="A37:B37"/>
    <mergeCell ref="A31:B31"/>
    <mergeCell ref="A9:C9"/>
    <mergeCell ref="A12:B12"/>
    <mergeCell ref="A15:B15"/>
    <mergeCell ref="A14:B14"/>
    <mergeCell ref="A10:C10"/>
    <mergeCell ref="A24:B24"/>
    <mergeCell ref="A23:B23"/>
    <mergeCell ref="A34:B34"/>
    <mergeCell ref="A32:B32"/>
    <mergeCell ref="A33:B33"/>
    <mergeCell ref="A28:B28"/>
    <mergeCell ref="A35:B35"/>
    <mergeCell ref="A25:B25"/>
    <mergeCell ref="A26:B26"/>
    <mergeCell ref="A36:B36"/>
    <mergeCell ref="A17:B17"/>
    <mergeCell ref="A13:B13"/>
    <mergeCell ref="A11:B11"/>
    <mergeCell ref="A18:B18"/>
    <mergeCell ref="A20:B20"/>
    <mergeCell ref="A19:B19"/>
    <mergeCell ref="A16:B16"/>
    <mergeCell ref="A21:B21"/>
    <mergeCell ref="A22:B22"/>
    <mergeCell ref="A1:B1"/>
    <mergeCell ref="A5:C5"/>
    <mergeCell ref="A2:F2"/>
    <mergeCell ref="D5:D8"/>
    <mergeCell ref="E5:E8"/>
    <mergeCell ref="F5:F8"/>
    <mergeCell ref="A6:B8"/>
    <mergeCell ref="C6:C8"/>
  </mergeCells>
  <phoneticPr fontId="3"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F11"/>
  <sheetViews>
    <sheetView workbookViewId="0">
      <selection activeCell="D11" sqref="D11"/>
    </sheetView>
  </sheetViews>
  <sheetFormatPr defaultColWidth="8" defaultRowHeight="12.75"/>
  <cols>
    <col min="1" max="1" width="31.25" style="26" customWidth="1"/>
    <col min="2" max="2" width="29.25" style="26" customWidth="1"/>
    <col min="3" max="3" width="30.625" style="26" customWidth="1"/>
    <col min="4" max="4" width="30.25" style="26" customWidth="1"/>
    <col min="5" max="6" width="32.625" style="26" customWidth="1"/>
    <col min="7" max="9" width="14.625" style="26" customWidth="1"/>
    <col min="10" max="16384" width="8" style="26"/>
  </cols>
  <sheetData>
    <row r="1" spans="1:6" ht="20.100000000000001" customHeight="1">
      <c r="A1" s="20" t="s">
        <v>90</v>
      </c>
      <c r="B1" s="17"/>
      <c r="C1" s="17"/>
      <c r="D1" s="10"/>
      <c r="E1" s="10"/>
      <c r="F1" s="10"/>
    </row>
    <row r="2" spans="1:6" ht="24.95" customHeight="1">
      <c r="A2" s="156" t="s">
        <v>108</v>
      </c>
      <c r="B2" s="156"/>
      <c r="C2" s="156"/>
      <c r="D2" s="156"/>
    </row>
    <row r="3" spans="1:6" ht="15" customHeight="1">
      <c r="A3" s="7"/>
      <c r="B3" s="7"/>
      <c r="D3" s="44" t="s">
        <v>94</v>
      </c>
    </row>
    <row r="4" spans="1:6" ht="15" customHeight="1">
      <c r="A4" s="70" t="s">
        <v>111</v>
      </c>
      <c r="B4" s="46"/>
      <c r="D4" s="44" t="s">
        <v>32</v>
      </c>
    </row>
    <row r="5" spans="1:6" ht="30" customHeight="1">
      <c r="A5" s="22" t="s">
        <v>38</v>
      </c>
      <c r="B5" s="22" t="s">
        <v>46</v>
      </c>
      <c r="C5" s="22" t="s">
        <v>109</v>
      </c>
      <c r="D5" s="22" t="s">
        <v>110</v>
      </c>
    </row>
    <row r="6" spans="1:6" ht="30" customHeight="1">
      <c r="A6" s="23" t="s">
        <v>39</v>
      </c>
      <c r="B6" s="19">
        <f>B8+B9</f>
        <v>444.55999999999995</v>
      </c>
      <c r="C6" s="19">
        <f>C8+C9</f>
        <v>362.02</v>
      </c>
      <c r="D6" s="71">
        <f>(C6-B6)/B6</f>
        <v>-0.18566672665107067</v>
      </c>
    </row>
    <row r="7" spans="1:6" ht="30" customHeight="1">
      <c r="A7" s="24" t="s">
        <v>40</v>
      </c>
      <c r="B7" s="18"/>
      <c r="C7" s="18"/>
      <c r="D7" s="59"/>
    </row>
    <row r="8" spans="1:6" ht="30" customHeight="1">
      <c r="A8" s="24" t="s">
        <v>41</v>
      </c>
      <c r="B8" s="18">
        <f>1.39+0.57+0.41+0.24+2.1+0.31</f>
        <v>5.0200000000000005</v>
      </c>
      <c r="C8" s="18">
        <f>1.1+0.51+0.99+0.4+1.48+0.03</f>
        <v>4.5100000000000007</v>
      </c>
      <c r="D8" s="60">
        <f>(C8-B8)/B8</f>
        <v>-0.10159362549800792</v>
      </c>
    </row>
    <row r="9" spans="1:6" ht="30" customHeight="1">
      <c r="A9" s="24" t="s">
        <v>42</v>
      </c>
      <c r="B9" s="18">
        <f>96.92+57.01+53.87+17.08+2.64+46.19+165.83</f>
        <v>439.53999999999996</v>
      </c>
      <c r="C9" s="18">
        <v>357.51</v>
      </c>
      <c r="D9" s="60">
        <f>(C9-B9)/B9</f>
        <v>-0.18662692815215903</v>
      </c>
    </row>
    <row r="10" spans="1:6" ht="30" customHeight="1">
      <c r="A10" s="24" t="s">
        <v>43</v>
      </c>
      <c r="B10" s="18">
        <f>96.92+57.01+53.87+17.08+2.64+46.19+165.83</f>
        <v>439.53999999999996</v>
      </c>
      <c r="C10" s="18">
        <v>357.51</v>
      </c>
      <c r="D10" s="60">
        <f>(C10-B10)/B10</f>
        <v>-0.18662692815215903</v>
      </c>
    </row>
    <row r="11" spans="1:6" ht="30" customHeight="1">
      <c r="A11" s="24" t="s">
        <v>44</v>
      </c>
      <c r="B11" s="18"/>
      <c r="C11" s="19"/>
      <c r="D11" s="59"/>
    </row>
  </sheetData>
  <mergeCells count="1">
    <mergeCell ref="A2:D2"/>
  </mergeCells>
  <phoneticPr fontId="3"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dimension ref="A1:F26"/>
  <sheetViews>
    <sheetView workbookViewId="0">
      <selection activeCell="C19" sqref="C19"/>
    </sheetView>
  </sheetViews>
  <sheetFormatPr defaultRowHeight="12.75"/>
  <cols>
    <col min="1" max="1" width="33.75" style="26" customWidth="1"/>
    <col min="2" max="2" width="4.75" style="26" customWidth="1"/>
    <col min="3" max="3" width="15" style="96" customWidth="1"/>
    <col min="4" max="4" width="42.25" style="26" customWidth="1"/>
    <col min="5" max="5" width="4.75" style="26" customWidth="1"/>
    <col min="6" max="6" width="15" style="96" customWidth="1"/>
    <col min="7" max="7" width="8.5" style="26" customWidth="1"/>
    <col min="8" max="16384" width="9" style="26"/>
  </cols>
  <sheetData>
    <row r="1" spans="1:6" ht="22.5" customHeight="1">
      <c r="A1" s="157" t="s">
        <v>289</v>
      </c>
      <c r="B1" s="157"/>
      <c r="C1" s="157"/>
      <c r="D1" s="157"/>
      <c r="E1" s="157"/>
      <c r="F1" s="157"/>
    </row>
    <row r="2" spans="1:6" ht="15.75" thickBot="1">
      <c r="A2" s="89" t="s">
        <v>288</v>
      </c>
      <c r="D2" s="88" t="s">
        <v>287</v>
      </c>
      <c r="F2" s="102" t="s">
        <v>286</v>
      </c>
    </row>
    <row r="3" spans="1:6" ht="15.4" customHeight="1">
      <c r="A3" s="86" t="s">
        <v>285</v>
      </c>
      <c r="B3" s="160" t="s">
        <v>284</v>
      </c>
      <c r="C3" s="97" t="s">
        <v>283</v>
      </c>
      <c r="D3" s="85" t="s">
        <v>285</v>
      </c>
      <c r="E3" s="160" t="s">
        <v>284</v>
      </c>
      <c r="F3" s="103" t="s">
        <v>283</v>
      </c>
    </row>
    <row r="4" spans="1:6" ht="15.4" customHeight="1">
      <c r="A4" s="84" t="s">
        <v>282</v>
      </c>
      <c r="B4" s="161" t="s">
        <v>60</v>
      </c>
      <c r="C4" s="98" t="s">
        <v>0</v>
      </c>
      <c r="D4" s="78" t="s">
        <v>282</v>
      </c>
      <c r="E4" s="161" t="s">
        <v>60</v>
      </c>
      <c r="F4" s="104" t="s">
        <v>1</v>
      </c>
    </row>
    <row r="5" spans="1:6" ht="15.4" customHeight="1">
      <c r="A5" s="80" t="s">
        <v>281</v>
      </c>
      <c r="B5" s="78" t="s">
        <v>0</v>
      </c>
      <c r="C5" s="99" t="s">
        <v>280</v>
      </c>
      <c r="D5" s="79" t="s">
        <v>279</v>
      </c>
      <c r="E5" s="78" t="s">
        <v>278</v>
      </c>
      <c r="F5" s="105">
        <v>284.52999999999997</v>
      </c>
    </row>
    <row r="6" spans="1:6" ht="15.4" customHeight="1">
      <c r="A6" s="80" t="s">
        <v>277</v>
      </c>
      <c r="B6" s="78" t="s">
        <v>1</v>
      </c>
      <c r="C6" s="100">
        <v>362.02</v>
      </c>
      <c r="D6" s="79" t="s">
        <v>276</v>
      </c>
      <c r="E6" s="78" t="s">
        <v>275</v>
      </c>
      <c r="F6" s="105">
        <v>284.52999999999997</v>
      </c>
    </row>
    <row r="7" spans="1:6" ht="15.4" customHeight="1">
      <c r="A7" s="80" t="s">
        <v>274</v>
      </c>
      <c r="B7" s="78" t="s">
        <v>2</v>
      </c>
      <c r="C7" s="100"/>
      <c r="D7" s="79" t="s">
        <v>273</v>
      </c>
      <c r="E7" s="78" t="s">
        <v>272</v>
      </c>
      <c r="F7" s="105"/>
    </row>
    <row r="8" spans="1:6" ht="15.4" customHeight="1">
      <c r="A8" s="80" t="s">
        <v>271</v>
      </c>
      <c r="B8" s="78" t="s">
        <v>3</v>
      </c>
      <c r="C8" s="100">
        <v>357.51</v>
      </c>
      <c r="D8" s="79" t="s">
        <v>60</v>
      </c>
      <c r="E8" s="78" t="s">
        <v>270</v>
      </c>
      <c r="F8" s="106"/>
    </row>
    <row r="9" spans="1:6" ht="15.4" customHeight="1">
      <c r="A9" s="80" t="s">
        <v>269</v>
      </c>
      <c r="B9" s="78" t="s">
        <v>4</v>
      </c>
      <c r="C9" s="100"/>
      <c r="D9" s="79" t="s">
        <v>268</v>
      </c>
      <c r="E9" s="78" t="s">
        <v>267</v>
      </c>
      <c r="F9" s="106"/>
    </row>
    <row r="10" spans="1:6" ht="15.4" customHeight="1">
      <c r="A10" s="80" t="s">
        <v>266</v>
      </c>
      <c r="B10" s="78" t="s">
        <v>5</v>
      </c>
      <c r="C10" s="100">
        <v>357.51</v>
      </c>
      <c r="D10" s="79" t="s">
        <v>265</v>
      </c>
      <c r="E10" s="78" t="s">
        <v>264</v>
      </c>
      <c r="F10" s="109">
        <f>5+2+35+15+30+21+6+12</f>
        <v>126</v>
      </c>
    </row>
    <row r="11" spans="1:6" ht="15.4" customHeight="1">
      <c r="A11" s="80" t="s">
        <v>263</v>
      </c>
      <c r="B11" s="78" t="s">
        <v>6</v>
      </c>
      <c r="C11" s="100">
        <f>1.1+0.5+0.03+1+0.4+1.48</f>
        <v>4.51</v>
      </c>
      <c r="D11" s="79" t="s">
        <v>262</v>
      </c>
      <c r="E11" s="78" t="s">
        <v>261</v>
      </c>
      <c r="F11" s="109"/>
    </row>
    <row r="12" spans="1:6" ht="15.4" customHeight="1">
      <c r="A12" s="80" t="s">
        <v>260</v>
      </c>
      <c r="B12" s="78" t="s">
        <v>7</v>
      </c>
      <c r="C12" s="100">
        <f>1.1+0.5+0.03+1+0.4+1.48</f>
        <v>4.51</v>
      </c>
      <c r="D12" s="79" t="s">
        <v>259</v>
      </c>
      <c r="E12" s="78" t="s">
        <v>258</v>
      </c>
      <c r="F12" s="109">
        <f>5+2+34+12+2+6</f>
        <v>61</v>
      </c>
    </row>
    <row r="13" spans="1:6" ht="15.4" customHeight="1">
      <c r="A13" s="80" t="s">
        <v>257</v>
      </c>
      <c r="B13" s="78" t="s">
        <v>8</v>
      </c>
      <c r="C13" s="100"/>
      <c r="D13" s="79" t="s">
        <v>256</v>
      </c>
      <c r="E13" s="78" t="s">
        <v>255</v>
      </c>
      <c r="F13" s="109">
        <f>3+21+12</f>
        <v>36</v>
      </c>
    </row>
    <row r="14" spans="1:6" ht="15.4" customHeight="1">
      <c r="A14" s="80" t="s">
        <v>254</v>
      </c>
      <c r="B14" s="78" t="s">
        <v>9</v>
      </c>
      <c r="C14" s="99"/>
      <c r="D14" s="79" t="s">
        <v>253</v>
      </c>
      <c r="E14" s="78" t="s">
        <v>252</v>
      </c>
      <c r="F14" s="109">
        <v>29</v>
      </c>
    </row>
    <row r="15" spans="1:6" ht="15.4" customHeight="1">
      <c r="A15" s="80" t="s">
        <v>251</v>
      </c>
      <c r="B15" s="78" t="s">
        <v>10</v>
      </c>
      <c r="C15" s="100"/>
      <c r="D15" s="79" t="s">
        <v>250</v>
      </c>
      <c r="E15" s="78" t="s">
        <v>249</v>
      </c>
      <c r="F15" s="109"/>
    </row>
    <row r="16" spans="1:6" ht="15.4" customHeight="1">
      <c r="A16" s="80" t="s">
        <v>248</v>
      </c>
      <c r="B16" s="78" t="s">
        <v>11</v>
      </c>
      <c r="C16" s="100"/>
      <c r="D16" s="79" t="s">
        <v>247</v>
      </c>
      <c r="E16" s="78" t="s">
        <v>246</v>
      </c>
      <c r="F16" s="109"/>
    </row>
    <row r="17" spans="1:6" ht="15.4" customHeight="1">
      <c r="A17" s="80" t="s">
        <v>245</v>
      </c>
      <c r="B17" s="78" t="s">
        <v>12</v>
      </c>
      <c r="C17" s="100"/>
      <c r="D17" s="79" t="s">
        <v>232</v>
      </c>
      <c r="E17" s="78" t="s">
        <v>244</v>
      </c>
      <c r="F17" s="110"/>
    </row>
    <row r="18" spans="1:6" ht="15.4" customHeight="1">
      <c r="A18" s="80" t="s">
        <v>243</v>
      </c>
      <c r="B18" s="78" t="s">
        <v>13</v>
      </c>
      <c r="C18" s="111">
        <v>126</v>
      </c>
      <c r="D18" s="79" t="s">
        <v>232</v>
      </c>
      <c r="E18" s="78" t="s">
        <v>242</v>
      </c>
      <c r="F18" s="107"/>
    </row>
    <row r="19" spans="1:6" ht="15.4" customHeight="1">
      <c r="A19" s="80" t="s">
        <v>241</v>
      </c>
      <c r="B19" s="78" t="s">
        <v>14</v>
      </c>
      <c r="C19" s="111">
        <f>30+9+1+17+10+34</f>
        <v>101</v>
      </c>
      <c r="D19" s="79" t="s">
        <v>232</v>
      </c>
      <c r="E19" s="78" t="s">
        <v>240</v>
      </c>
      <c r="F19" s="107"/>
    </row>
    <row r="20" spans="1:6" ht="15.4" customHeight="1">
      <c r="A20" s="80" t="s">
        <v>239</v>
      </c>
      <c r="B20" s="78" t="s">
        <v>15</v>
      </c>
      <c r="C20" s="111">
        <f>75+65+1+105+30+210</f>
        <v>486</v>
      </c>
      <c r="D20" s="79" t="s">
        <v>232</v>
      </c>
      <c r="E20" s="78" t="s">
        <v>238</v>
      </c>
      <c r="F20" s="107"/>
    </row>
    <row r="21" spans="1:6" ht="15.4" customHeight="1">
      <c r="A21" s="80" t="s">
        <v>237</v>
      </c>
      <c r="B21" s="78" t="s">
        <v>236</v>
      </c>
      <c r="C21" s="111"/>
      <c r="D21" s="79" t="s">
        <v>232</v>
      </c>
      <c r="E21" s="78" t="s">
        <v>235</v>
      </c>
      <c r="F21" s="107"/>
    </row>
    <row r="22" spans="1:6" ht="15.4" customHeight="1" thickBot="1">
      <c r="A22" s="77" t="s">
        <v>234</v>
      </c>
      <c r="B22" s="74" t="s">
        <v>233</v>
      </c>
      <c r="C22" s="101"/>
      <c r="D22" s="75" t="s">
        <v>232</v>
      </c>
      <c r="E22" s="74" t="s">
        <v>231</v>
      </c>
      <c r="F22" s="108"/>
    </row>
    <row r="23" spans="1:6" ht="15.4" customHeight="1">
      <c r="A23" s="158" t="s">
        <v>230</v>
      </c>
      <c r="B23" s="159" t="s">
        <v>60</v>
      </c>
      <c r="C23" s="159" t="s">
        <v>60</v>
      </c>
      <c r="D23" s="159" t="s">
        <v>60</v>
      </c>
      <c r="E23" s="159" t="s">
        <v>60</v>
      </c>
      <c r="F23" s="159" t="s">
        <v>60</v>
      </c>
    </row>
    <row r="24" spans="1:6" ht="30.75" customHeight="1">
      <c r="A24" s="158" t="s">
        <v>229</v>
      </c>
      <c r="B24" s="159" t="s">
        <v>60</v>
      </c>
      <c r="C24" s="159" t="s">
        <v>60</v>
      </c>
      <c r="D24" s="159" t="s">
        <v>60</v>
      </c>
      <c r="E24" s="159" t="s">
        <v>60</v>
      </c>
      <c r="F24" s="159" t="s">
        <v>60</v>
      </c>
    </row>
    <row r="25" spans="1:6" ht="30.75" customHeight="1">
      <c r="A25" s="158" t="s">
        <v>228</v>
      </c>
      <c r="B25" s="159" t="s">
        <v>60</v>
      </c>
      <c r="C25" s="159" t="s">
        <v>60</v>
      </c>
      <c r="D25" s="159" t="s">
        <v>60</v>
      </c>
      <c r="E25" s="159" t="s">
        <v>60</v>
      </c>
      <c r="F25" s="159" t="s">
        <v>60</v>
      </c>
    </row>
    <row r="26" spans="1:6" ht="15.4" customHeight="1">
      <c r="A26" s="158" t="s">
        <v>227</v>
      </c>
      <c r="B26" s="159" t="s">
        <v>60</v>
      </c>
      <c r="C26" s="159" t="s">
        <v>60</v>
      </c>
      <c r="D26" s="159" t="s">
        <v>60</v>
      </c>
      <c r="E26" s="159" t="s">
        <v>60</v>
      </c>
      <c r="F26" s="159" t="s">
        <v>60</v>
      </c>
    </row>
  </sheetData>
  <mergeCells count="7">
    <mergeCell ref="A1:F1"/>
    <mergeCell ref="A25:F25"/>
    <mergeCell ref="A26:F26"/>
    <mergeCell ref="B3:B4"/>
    <mergeCell ref="E3:E4"/>
    <mergeCell ref="A23:F23"/>
    <mergeCell ref="A24:F24"/>
  </mergeCells>
  <phoneticPr fontId="3" type="noConversion"/>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g01收入支出决算表</vt:lpstr>
      <vt:lpstr>g02收入决算表</vt:lpstr>
      <vt:lpstr>g03支出决算表 </vt:lpstr>
      <vt:lpstr>g04</vt:lpstr>
      <vt:lpstr>g05</vt:lpstr>
      <vt:lpstr>g06</vt:lpstr>
      <vt:lpstr>g07一般公共预算财政拨款基本支出决算表</vt:lpstr>
      <vt:lpstr>g08“三公”经费公共预算财政拨款支出决算表</vt:lpstr>
      <vt:lpstr>部门决算相关</vt:lpstr>
      <vt:lpstr>政府采购</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Administrator</cp:lastModifiedBy>
  <cp:lastPrinted>2016-09-08T02:51:23Z</cp:lastPrinted>
  <dcterms:created xsi:type="dcterms:W3CDTF">2011-12-26T04:36:18Z</dcterms:created>
  <dcterms:modified xsi:type="dcterms:W3CDTF">2016-09-12T01:03:26Z</dcterms:modified>
</cp:coreProperties>
</file>